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projects\10288367\document\3_Dokument\Västerbottens län (15 kommuner)\"/>
    </mc:Choice>
  </mc:AlternateContent>
  <xr:revisionPtr revIDLastSave="0" documentId="13_ncr:1_{DD18979F-5410-4886-83B3-9DA8DF7251D6}" xr6:coauthVersionLast="41" xr6:coauthVersionMax="41" xr10:uidLastSave="{00000000-0000-0000-0000-000000000000}"/>
  <bookViews>
    <workbookView xWindow="-120" yWindow="-120" windowWidth="29040" windowHeight="17640" tabRatio="842" activeTab="1" xr2:uid="{00000000-000D-0000-FFFF-FFFF00000000}"/>
  </bookViews>
  <sheets>
    <sheet name="INSTRUKTIONER" sheetId="40" r:id="rId1"/>
    <sheet name="Västerbottens län" sheetId="37" r:id="rId2"/>
    <sheet name="Bjurholm" sheetId="2" r:id="rId3"/>
    <sheet name="Dorotea" sheetId="3" r:id="rId4"/>
    <sheet name="Lycksele" sheetId="51" r:id="rId5"/>
    <sheet name="Malå" sheetId="41" r:id="rId6"/>
    <sheet name="Nordmaling" sheetId="42" r:id="rId7"/>
    <sheet name="Norsjö" sheetId="43" r:id="rId8"/>
    <sheet name="Robertsfors" sheetId="44" r:id="rId9"/>
    <sheet name="Skellefteå" sheetId="52" r:id="rId10"/>
    <sheet name="Sorsele" sheetId="53" r:id="rId11"/>
    <sheet name="Storuman" sheetId="45" r:id="rId12"/>
    <sheet name="Umeå" sheetId="46" r:id="rId13"/>
    <sheet name="Vilhelmina" sheetId="47" r:id="rId14"/>
    <sheet name="Vindeln" sheetId="48" r:id="rId15"/>
    <sheet name="Vännäs" sheetId="49" r:id="rId16"/>
    <sheet name="Åsele" sheetId="50" r:id="rId17"/>
  </sheets>
  <externalReferences>
    <externalReference r:id="rId18"/>
  </externalReferenc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9" i="37" l="1"/>
  <c r="C32" i="2"/>
  <c r="C33" i="2"/>
  <c r="C34" i="2"/>
  <c r="C35" i="2"/>
  <c r="C36" i="2"/>
  <c r="C37" i="2"/>
  <c r="C38" i="2"/>
  <c r="C39" i="2"/>
  <c r="C40" i="2"/>
  <c r="C32" i="3"/>
  <c r="C33" i="3"/>
  <c r="C34" i="3"/>
  <c r="C35" i="3"/>
  <c r="C36" i="3"/>
  <c r="C37" i="3"/>
  <c r="C38" i="3"/>
  <c r="C39" i="3"/>
  <c r="C40" i="3"/>
  <c r="C32" i="51"/>
  <c r="C33" i="51"/>
  <c r="C34" i="51"/>
  <c r="C35" i="51"/>
  <c r="C36" i="51"/>
  <c r="C37" i="51"/>
  <c r="C38" i="51"/>
  <c r="C39" i="51"/>
  <c r="C40" i="51"/>
  <c r="C32" i="41"/>
  <c r="C33" i="41"/>
  <c r="C34" i="41"/>
  <c r="C35" i="41"/>
  <c r="C36" i="41"/>
  <c r="C37" i="41"/>
  <c r="C38" i="41"/>
  <c r="C39" i="41"/>
  <c r="C40" i="41"/>
  <c r="C32" i="42"/>
  <c r="C33" i="42"/>
  <c r="C34" i="42"/>
  <c r="C35" i="42"/>
  <c r="C36" i="42"/>
  <c r="C37" i="42"/>
  <c r="C38" i="42"/>
  <c r="C39" i="42"/>
  <c r="C40" i="42"/>
  <c r="C32" i="43"/>
  <c r="C33" i="43"/>
  <c r="C34" i="43"/>
  <c r="C35" i="43"/>
  <c r="C36" i="43"/>
  <c r="C37" i="43"/>
  <c r="C38" i="43"/>
  <c r="C39" i="43"/>
  <c r="C40" i="43"/>
  <c r="C32" i="44"/>
  <c r="C33" i="44"/>
  <c r="C34" i="44"/>
  <c r="C35" i="44"/>
  <c r="C36" i="44"/>
  <c r="C37" i="44"/>
  <c r="C38" i="44"/>
  <c r="C39" i="44"/>
  <c r="C40" i="44"/>
  <c r="C32" i="52"/>
  <c r="C33" i="52"/>
  <c r="C34" i="52"/>
  <c r="C35" i="52"/>
  <c r="C36" i="52"/>
  <c r="C37" i="52"/>
  <c r="C38" i="52"/>
  <c r="C39" i="52"/>
  <c r="C40" i="52"/>
  <c r="C32" i="53"/>
  <c r="C33" i="53"/>
  <c r="C34" i="53"/>
  <c r="C35" i="53"/>
  <c r="C36" i="53"/>
  <c r="C37" i="53"/>
  <c r="C38" i="53"/>
  <c r="C39" i="53"/>
  <c r="C40" i="53"/>
  <c r="C32" i="45"/>
  <c r="C33" i="45"/>
  <c r="C34" i="45"/>
  <c r="C35" i="45"/>
  <c r="C36" i="45"/>
  <c r="C37" i="45"/>
  <c r="C38" i="45"/>
  <c r="C39" i="45"/>
  <c r="C40" i="45"/>
  <c r="C32" i="46"/>
  <c r="C33" i="46"/>
  <c r="C34" i="46"/>
  <c r="C35" i="46"/>
  <c r="C36" i="46"/>
  <c r="C37" i="46"/>
  <c r="C38" i="46"/>
  <c r="C39" i="46"/>
  <c r="C40" i="46"/>
  <c r="C32" i="47"/>
  <c r="C33" i="47"/>
  <c r="C34" i="47"/>
  <c r="C35" i="47"/>
  <c r="C36" i="47"/>
  <c r="C37" i="47"/>
  <c r="C38" i="47"/>
  <c r="C39" i="47"/>
  <c r="C40" i="47"/>
  <c r="C32" i="48"/>
  <c r="C33" i="48"/>
  <c r="C34" i="48"/>
  <c r="C35" i="48"/>
  <c r="C36" i="48"/>
  <c r="C37" i="48"/>
  <c r="C38" i="48"/>
  <c r="C39" i="48"/>
  <c r="C40" i="48"/>
  <c r="C32" i="49"/>
  <c r="C33" i="49"/>
  <c r="C34" i="49"/>
  <c r="C35" i="49"/>
  <c r="C36" i="49"/>
  <c r="C37" i="49"/>
  <c r="C38" i="49"/>
  <c r="C39" i="49"/>
  <c r="C40" i="49"/>
  <c r="C32" i="50"/>
  <c r="C33" i="50"/>
  <c r="C34" i="50"/>
  <c r="C35" i="50"/>
  <c r="C36" i="50"/>
  <c r="C37" i="50"/>
  <c r="C38" i="50"/>
  <c r="C39" i="50"/>
  <c r="C40" i="50"/>
  <c r="C40" i="37"/>
  <c r="C33" i="37"/>
  <c r="B33" i="46"/>
  <c r="D33" i="46"/>
  <c r="E33" i="46"/>
  <c r="F33" i="46"/>
  <c r="G33" i="46"/>
  <c r="H33" i="46"/>
  <c r="J33" i="46"/>
  <c r="K33" i="46"/>
  <c r="L33" i="46"/>
  <c r="M33" i="46"/>
  <c r="N33" i="46"/>
  <c r="P33" i="46"/>
  <c r="B33" i="2"/>
  <c r="D33" i="2"/>
  <c r="E33" i="2"/>
  <c r="F33" i="2"/>
  <c r="G33" i="2"/>
  <c r="H33" i="2"/>
  <c r="I33" i="2"/>
  <c r="K33" i="2"/>
  <c r="L33" i="2"/>
  <c r="P33" i="2"/>
  <c r="B33" i="3"/>
  <c r="D33" i="3"/>
  <c r="E33" i="3"/>
  <c r="F33" i="3"/>
  <c r="G33" i="3"/>
  <c r="H33" i="3"/>
  <c r="I33" i="3"/>
  <c r="K33" i="3"/>
  <c r="L33" i="3"/>
  <c r="P33" i="3"/>
  <c r="B33" i="51"/>
  <c r="D33" i="51"/>
  <c r="E33" i="51"/>
  <c r="F33" i="51"/>
  <c r="G33" i="51"/>
  <c r="H33" i="51"/>
  <c r="I33" i="51"/>
  <c r="K33" i="51"/>
  <c r="L33" i="51"/>
  <c r="P33" i="51"/>
  <c r="B33" i="41"/>
  <c r="D33" i="41"/>
  <c r="E33" i="41"/>
  <c r="F33" i="41"/>
  <c r="G33" i="41"/>
  <c r="H33" i="41"/>
  <c r="I33" i="41"/>
  <c r="K33" i="41"/>
  <c r="L33" i="41"/>
  <c r="P33" i="41"/>
  <c r="B33" i="42"/>
  <c r="D33" i="42"/>
  <c r="E33" i="42"/>
  <c r="F33" i="42"/>
  <c r="G33" i="42"/>
  <c r="H33" i="42"/>
  <c r="I33" i="42"/>
  <c r="K33" i="42"/>
  <c r="L33" i="42"/>
  <c r="P33" i="42"/>
  <c r="B33" i="43"/>
  <c r="D33" i="43"/>
  <c r="E33" i="43"/>
  <c r="F33" i="43"/>
  <c r="G33" i="43"/>
  <c r="H33" i="43"/>
  <c r="I33" i="43"/>
  <c r="K33" i="43"/>
  <c r="L33" i="43"/>
  <c r="P33" i="43"/>
  <c r="B33" i="44"/>
  <c r="D33" i="44"/>
  <c r="E33" i="44"/>
  <c r="F33" i="44"/>
  <c r="G33" i="44"/>
  <c r="H33" i="44"/>
  <c r="I33" i="44"/>
  <c r="K33" i="44"/>
  <c r="L33" i="44"/>
  <c r="P33" i="44"/>
  <c r="B33" i="52"/>
  <c r="D33" i="52"/>
  <c r="E33" i="52"/>
  <c r="F33" i="52"/>
  <c r="G33" i="52"/>
  <c r="H33" i="52"/>
  <c r="I33" i="52"/>
  <c r="K33" i="52"/>
  <c r="L33" i="52"/>
  <c r="P33" i="52"/>
  <c r="B33" i="53"/>
  <c r="D33" i="53"/>
  <c r="E33" i="53"/>
  <c r="F33" i="53"/>
  <c r="G33" i="53"/>
  <c r="H33" i="53"/>
  <c r="I33" i="53"/>
  <c r="K33" i="53"/>
  <c r="L33" i="53"/>
  <c r="P33" i="53"/>
  <c r="B33" i="45"/>
  <c r="D33" i="45"/>
  <c r="E33" i="45"/>
  <c r="F33" i="45"/>
  <c r="G33" i="45"/>
  <c r="H33" i="45"/>
  <c r="I33" i="45"/>
  <c r="K33" i="45"/>
  <c r="L33" i="45"/>
  <c r="P33" i="45"/>
  <c r="B33" i="47"/>
  <c r="D33" i="47"/>
  <c r="E33" i="47"/>
  <c r="F33" i="47"/>
  <c r="G33" i="47"/>
  <c r="H33" i="47"/>
  <c r="I33" i="47"/>
  <c r="K33" i="47"/>
  <c r="L33" i="47"/>
  <c r="P33" i="47"/>
  <c r="B33" i="48"/>
  <c r="D33" i="48"/>
  <c r="E33" i="48"/>
  <c r="F33" i="48"/>
  <c r="G33" i="48"/>
  <c r="H33" i="48"/>
  <c r="I33" i="48"/>
  <c r="K33" i="48"/>
  <c r="L33" i="48"/>
  <c r="P33" i="48"/>
  <c r="B33" i="49"/>
  <c r="D33" i="49"/>
  <c r="E33" i="49"/>
  <c r="F33" i="49"/>
  <c r="G33" i="49"/>
  <c r="H33" i="49"/>
  <c r="I33" i="49"/>
  <c r="K33" i="49"/>
  <c r="L33" i="49"/>
  <c r="P33" i="49"/>
  <c r="B33" i="50"/>
  <c r="D33" i="50"/>
  <c r="E33" i="50"/>
  <c r="F33" i="50"/>
  <c r="G33" i="50"/>
  <c r="H33" i="50"/>
  <c r="I33" i="50"/>
  <c r="K33" i="50"/>
  <c r="L33" i="50"/>
  <c r="P33" i="50"/>
  <c r="P33" i="37"/>
  <c r="B35" i="2"/>
  <c r="B35" i="3"/>
  <c r="B35" i="51"/>
  <c r="B35" i="41"/>
  <c r="B35" i="42"/>
  <c r="B35" i="43"/>
  <c r="B35" i="44"/>
  <c r="B35" i="52"/>
  <c r="B35" i="53"/>
  <c r="B35" i="45"/>
  <c r="B35" i="46"/>
  <c r="B35" i="47"/>
  <c r="B35" i="48"/>
  <c r="B35" i="49"/>
  <c r="B35" i="50"/>
  <c r="B35" i="37"/>
  <c r="C35" i="37"/>
  <c r="D35" i="2"/>
  <c r="D35" i="3"/>
  <c r="D35" i="51"/>
  <c r="D35" i="41"/>
  <c r="D35" i="42"/>
  <c r="D35" i="43"/>
  <c r="D35" i="44"/>
  <c r="D35" i="52"/>
  <c r="D35" i="53"/>
  <c r="D35" i="45"/>
  <c r="D35" i="46"/>
  <c r="D35" i="47"/>
  <c r="D35" i="48"/>
  <c r="D35" i="49"/>
  <c r="D35" i="50"/>
  <c r="D35" i="37"/>
  <c r="E35" i="2"/>
  <c r="E35" i="3"/>
  <c r="E35" i="51"/>
  <c r="E35" i="41"/>
  <c r="E35" i="42"/>
  <c r="E35" i="43"/>
  <c r="E35" i="44"/>
  <c r="E35" i="52"/>
  <c r="E35" i="53"/>
  <c r="E35" i="45"/>
  <c r="E35" i="46"/>
  <c r="E35" i="47"/>
  <c r="E35" i="48"/>
  <c r="E35" i="49"/>
  <c r="E35" i="50"/>
  <c r="E35" i="37"/>
  <c r="F35" i="2"/>
  <c r="F35" i="3"/>
  <c r="F35" i="51"/>
  <c r="F35" i="41"/>
  <c r="F35" i="42"/>
  <c r="F35" i="43"/>
  <c r="F35" i="44"/>
  <c r="F35" i="52"/>
  <c r="F35" i="53"/>
  <c r="F35" i="45"/>
  <c r="F35" i="46"/>
  <c r="F35" i="47"/>
  <c r="F35" i="48"/>
  <c r="F35" i="49"/>
  <c r="F35" i="50"/>
  <c r="F35" i="37"/>
  <c r="G35" i="2"/>
  <c r="G35" i="3"/>
  <c r="G35" i="51"/>
  <c r="G35" i="41"/>
  <c r="G35" i="42"/>
  <c r="G35" i="43"/>
  <c r="G35" i="44"/>
  <c r="G35" i="52"/>
  <c r="G35" i="53"/>
  <c r="G35" i="45"/>
  <c r="G35" i="46"/>
  <c r="G35" i="47"/>
  <c r="G35" i="48"/>
  <c r="G35" i="49"/>
  <c r="G35" i="50"/>
  <c r="G35" i="37"/>
  <c r="H35" i="2"/>
  <c r="H35" i="3"/>
  <c r="H35" i="51"/>
  <c r="H35" i="41"/>
  <c r="H35" i="42"/>
  <c r="H35" i="43"/>
  <c r="H35" i="44"/>
  <c r="H35" i="52"/>
  <c r="H35" i="53"/>
  <c r="H35" i="45"/>
  <c r="H35" i="46"/>
  <c r="H35" i="47"/>
  <c r="H35" i="48"/>
  <c r="H35" i="49"/>
  <c r="H35" i="50"/>
  <c r="H35" i="37"/>
  <c r="I35" i="2"/>
  <c r="I35" i="3"/>
  <c r="I35" i="51"/>
  <c r="I35" i="41"/>
  <c r="I35" i="42"/>
  <c r="I35" i="43"/>
  <c r="I35" i="44"/>
  <c r="I35" i="52"/>
  <c r="I35" i="53"/>
  <c r="I35" i="45"/>
  <c r="I35" i="46"/>
  <c r="I35" i="47"/>
  <c r="I35" i="48"/>
  <c r="I35" i="49"/>
  <c r="I35" i="50"/>
  <c r="I35" i="37"/>
  <c r="K35" i="2"/>
  <c r="K35" i="3"/>
  <c r="K35" i="51"/>
  <c r="K35" i="41"/>
  <c r="K35" i="42"/>
  <c r="K35" i="43"/>
  <c r="K35" i="44"/>
  <c r="K35" i="52"/>
  <c r="K35" i="53"/>
  <c r="K35" i="45"/>
  <c r="K35" i="46"/>
  <c r="K35" i="47"/>
  <c r="K35" i="48"/>
  <c r="K35" i="49"/>
  <c r="K35" i="50"/>
  <c r="K35" i="37"/>
  <c r="L35" i="2"/>
  <c r="L35" i="3"/>
  <c r="L35" i="51"/>
  <c r="L35" i="41"/>
  <c r="L35" i="42"/>
  <c r="L35" i="43"/>
  <c r="L35" i="44"/>
  <c r="L35" i="52"/>
  <c r="L35" i="53"/>
  <c r="L35" i="45"/>
  <c r="L35" i="46"/>
  <c r="L35" i="47"/>
  <c r="L35" i="48"/>
  <c r="L35" i="49"/>
  <c r="L35" i="50"/>
  <c r="L35" i="37"/>
  <c r="J35" i="37"/>
  <c r="M35" i="37"/>
  <c r="N35" i="37"/>
  <c r="O35" i="37"/>
  <c r="P35" i="37"/>
  <c r="B32" i="2"/>
  <c r="B34" i="2"/>
  <c r="B36" i="2"/>
  <c r="B37" i="2"/>
  <c r="B38" i="2"/>
  <c r="B39" i="2"/>
  <c r="B40" i="2"/>
  <c r="B32" i="3"/>
  <c r="B34" i="3"/>
  <c r="B36" i="3"/>
  <c r="B37" i="3"/>
  <c r="B38" i="3"/>
  <c r="B39" i="3"/>
  <c r="B40" i="3"/>
  <c r="B32" i="51"/>
  <c r="B34" i="51"/>
  <c r="B36" i="51"/>
  <c r="B37" i="51"/>
  <c r="B38" i="51"/>
  <c r="B39" i="51"/>
  <c r="B40" i="51"/>
  <c r="B32" i="41"/>
  <c r="B34" i="41"/>
  <c r="B36" i="41"/>
  <c r="B37" i="41"/>
  <c r="B38" i="41"/>
  <c r="B39" i="41"/>
  <c r="B40" i="41"/>
  <c r="B32" i="42"/>
  <c r="B34" i="42"/>
  <c r="B36" i="42"/>
  <c r="B37" i="42"/>
  <c r="B38" i="42"/>
  <c r="B39" i="42"/>
  <c r="B40" i="42"/>
  <c r="B32" i="43"/>
  <c r="B34" i="43"/>
  <c r="B36" i="43"/>
  <c r="B37" i="43"/>
  <c r="B38" i="43"/>
  <c r="B39" i="43"/>
  <c r="B40" i="43"/>
  <c r="B32" i="44"/>
  <c r="B34" i="44"/>
  <c r="B36" i="44"/>
  <c r="B37" i="44"/>
  <c r="B38" i="44"/>
  <c r="B39" i="44"/>
  <c r="B40" i="44"/>
  <c r="B32" i="52"/>
  <c r="B34" i="52"/>
  <c r="B36" i="52"/>
  <c r="B37" i="52"/>
  <c r="B38" i="52"/>
  <c r="B39" i="52"/>
  <c r="B40" i="52"/>
  <c r="B32" i="53"/>
  <c r="B34" i="53"/>
  <c r="B36" i="53"/>
  <c r="B37" i="53"/>
  <c r="B38" i="53"/>
  <c r="B39" i="53"/>
  <c r="B40" i="53"/>
  <c r="B32" i="45"/>
  <c r="B34" i="45"/>
  <c r="B36" i="45"/>
  <c r="B37" i="45"/>
  <c r="B38" i="45"/>
  <c r="B39" i="45"/>
  <c r="B40" i="45"/>
  <c r="B32" i="46"/>
  <c r="B34" i="46"/>
  <c r="B36" i="46"/>
  <c r="B37" i="46"/>
  <c r="B38" i="46"/>
  <c r="B39" i="46"/>
  <c r="B40" i="46"/>
  <c r="B32" i="47"/>
  <c r="B34" i="47"/>
  <c r="B36" i="47"/>
  <c r="B37" i="47"/>
  <c r="B38" i="47"/>
  <c r="B39" i="47"/>
  <c r="B40" i="47"/>
  <c r="B32" i="48"/>
  <c r="B34" i="48"/>
  <c r="B36" i="48"/>
  <c r="B37" i="48"/>
  <c r="B38" i="48"/>
  <c r="B39" i="48"/>
  <c r="B40" i="48"/>
  <c r="B32" i="49"/>
  <c r="B34" i="49"/>
  <c r="B36" i="49"/>
  <c r="B37" i="49"/>
  <c r="B38" i="49"/>
  <c r="B39" i="49"/>
  <c r="B40" i="49"/>
  <c r="B32" i="50"/>
  <c r="B34" i="50"/>
  <c r="B36" i="50"/>
  <c r="B37" i="50"/>
  <c r="B38" i="50"/>
  <c r="B39" i="50"/>
  <c r="B40" i="50"/>
  <c r="B40" i="37"/>
  <c r="D32" i="2"/>
  <c r="D34" i="2"/>
  <c r="D36" i="2"/>
  <c r="D37" i="2"/>
  <c r="D38" i="2"/>
  <c r="D39" i="2"/>
  <c r="D40" i="2"/>
  <c r="D32" i="3"/>
  <c r="D34" i="3"/>
  <c r="D36" i="3"/>
  <c r="D37" i="3"/>
  <c r="D38" i="3"/>
  <c r="D39" i="3"/>
  <c r="D40" i="3"/>
  <c r="D32" i="51"/>
  <c r="D34" i="51"/>
  <c r="D36" i="51"/>
  <c r="D37" i="51"/>
  <c r="D38" i="51"/>
  <c r="D39" i="51"/>
  <c r="D40" i="51"/>
  <c r="D32" i="41"/>
  <c r="D34" i="41"/>
  <c r="D36" i="41"/>
  <c r="D37" i="41"/>
  <c r="D38" i="41"/>
  <c r="D39" i="41"/>
  <c r="D40" i="41"/>
  <c r="D32" i="42"/>
  <c r="D34" i="42"/>
  <c r="D36" i="42"/>
  <c r="D37" i="42"/>
  <c r="D38" i="42"/>
  <c r="D39" i="42"/>
  <c r="D40" i="42"/>
  <c r="D32" i="43"/>
  <c r="D34" i="43"/>
  <c r="D36" i="43"/>
  <c r="D37" i="43"/>
  <c r="D38" i="43"/>
  <c r="D39" i="43"/>
  <c r="D40" i="43"/>
  <c r="D32" i="44"/>
  <c r="D34" i="44"/>
  <c r="D36" i="44"/>
  <c r="D37" i="44"/>
  <c r="D38" i="44"/>
  <c r="D39" i="44"/>
  <c r="D40" i="44"/>
  <c r="D32" i="52"/>
  <c r="D34" i="52"/>
  <c r="D36" i="52"/>
  <c r="D37" i="52"/>
  <c r="D38" i="52"/>
  <c r="D39" i="52"/>
  <c r="D40" i="52"/>
  <c r="D32" i="53"/>
  <c r="D34" i="53"/>
  <c r="D36" i="53"/>
  <c r="D37" i="53"/>
  <c r="D38" i="53"/>
  <c r="D39" i="53"/>
  <c r="D40" i="53"/>
  <c r="D32" i="45"/>
  <c r="D34" i="45"/>
  <c r="D36" i="45"/>
  <c r="D37" i="45"/>
  <c r="D38" i="45"/>
  <c r="D39" i="45"/>
  <c r="D40" i="45"/>
  <c r="D32" i="46"/>
  <c r="D34" i="46"/>
  <c r="D36" i="46"/>
  <c r="D37" i="46"/>
  <c r="D38" i="46"/>
  <c r="D39" i="46"/>
  <c r="D40" i="46"/>
  <c r="D32" i="47"/>
  <c r="D34" i="47"/>
  <c r="D36" i="47"/>
  <c r="D37" i="47"/>
  <c r="D38" i="47"/>
  <c r="D39" i="47"/>
  <c r="D40" i="47"/>
  <c r="D32" i="48"/>
  <c r="D34" i="48"/>
  <c r="D36" i="48"/>
  <c r="D37" i="48"/>
  <c r="D38" i="48"/>
  <c r="D39" i="48"/>
  <c r="D40" i="48"/>
  <c r="D32" i="49"/>
  <c r="D34" i="49"/>
  <c r="D36" i="49"/>
  <c r="D37" i="49"/>
  <c r="D38" i="49"/>
  <c r="D39" i="49"/>
  <c r="D40" i="49"/>
  <c r="D32" i="50"/>
  <c r="D34" i="50"/>
  <c r="D36" i="50"/>
  <c r="D37" i="50"/>
  <c r="D38" i="50"/>
  <c r="D39" i="50"/>
  <c r="D40" i="50"/>
  <c r="D40" i="37"/>
  <c r="E32" i="2"/>
  <c r="E34" i="2"/>
  <c r="E36" i="2"/>
  <c r="E37" i="2"/>
  <c r="E38" i="2"/>
  <c r="E39" i="2"/>
  <c r="E40" i="2"/>
  <c r="E32" i="3"/>
  <c r="E34" i="3"/>
  <c r="E36" i="3"/>
  <c r="E37" i="3"/>
  <c r="E38" i="3"/>
  <c r="E39" i="3"/>
  <c r="E40" i="3"/>
  <c r="E32" i="51"/>
  <c r="E34" i="51"/>
  <c r="E36" i="51"/>
  <c r="E37" i="51"/>
  <c r="E38" i="51"/>
  <c r="E39" i="51"/>
  <c r="E40" i="51"/>
  <c r="E32" i="41"/>
  <c r="E34" i="41"/>
  <c r="E36" i="41"/>
  <c r="E37" i="41"/>
  <c r="E38" i="41"/>
  <c r="E39" i="41"/>
  <c r="E40" i="41"/>
  <c r="E32" i="42"/>
  <c r="E34" i="42"/>
  <c r="E36" i="42"/>
  <c r="E37" i="42"/>
  <c r="E38" i="42"/>
  <c r="E39" i="42"/>
  <c r="E40" i="42"/>
  <c r="E32" i="43"/>
  <c r="E34" i="43"/>
  <c r="E36" i="43"/>
  <c r="E37" i="43"/>
  <c r="E38" i="43"/>
  <c r="E39" i="43"/>
  <c r="E40" i="43"/>
  <c r="E32" i="44"/>
  <c r="E34" i="44"/>
  <c r="E36" i="44"/>
  <c r="E37" i="44"/>
  <c r="E38" i="44"/>
  <c r="E39" i="44"/>
  <c r="E40" i="44"/>
  <c r="E32" i="52"/>
  <c r="E34" i="52"/>
  <c r="E36" i="52"/>
  <c r="E37" i="52"/>
  <c r="E38" i="52"/>
  <c r="E39" i="52"/>
  <c r="E40" i="52"/>
  <c r="E32" i="53"/>
  <c r="E34" i="53"/>
  <c r="E36" i="53"/>
  <c r="E37" i="53"/>
  <c r="E38" i="53"/>
  <c r="E39" i="53"/>
  <c r="E40" i="53"/>
  <c r="E32" i="45"/>
  <c r="E34" i="45"/>
  <c r="E36" i="45"/>
  <c r="E37" i="45"/>
  <c r="E38" i="45"/>
  <c r="E39" i="45"/>
  <c r="E40" i="45"/>
  <c r="E32" i="46"/>
  <c r="E34" i="46"/>
  <c r="E36" i="46"/>
  <c r="E37" i="46"/>
  <c r="E38" i="46"/>
  <c r="E39" i="46"/>
  <c r="E40" i="46"/>
  <c r="E32" i="47"/>
  <c r="E34" i="47"/>
  <c r="E36" i="47"/>
  <c r="E37" i="47"/>
  <c r="E38" i="47"/>
  <c r="E39" i="47"/>
  <c r="E40" i="47"/>
  <c r="E32" i="48"/>
  <c r="E34" i="48"/>
  <c r="E36" i="48"/>
  <c r="E37" i="48"/>
  <c r="E38" i="48"/>
  <c r="E39" i="48"/>
  <c r="E40" i="48"/>
  <c r="E32" i="49"/>
  <c r="E34" i="49"/>
  <c r="E36" i="49"/>
  <c r="E37" i="49"/>
  <c r="E38" i="49"/>
  <c r="E39" i="49"/>
  <c r="E40" i="49"/>
  <c r="E32" i="50"/>
  <c r="E34" i="50"/>
  <c r="E36" i="50"/>
  <c r="E37" i="50"/>
  <c r="E38" i="50"/>
  <c r="E39" i="50"/>
  <c r="E40" i="50"/>
  <c r="E40" i="37"/>
  <c r="F32" i="2"/>
  <c r="F32" i="3"/>
  <c r="F32" i="51"/>
  <c r="F32" i="41"/>
  <c r="F32" i="42"/>
  <c r="F32" i="43"/>
  <c r="F32" i="44"/>
  <c r="F32" i="52"/>
  <c r="F32" i="53"/>
  <c r="F32" i="45"/>
  <c r="F32" i="46"/>
  <c r="F32" i="47"/>
  <c r="F32" i="48"/>
  <c r="F32" i="49"/>
  <c r="F32" i="50"/>
  <c r="F32" i="37"/>
  <c r="F33" i="37"/>
  <c r="F34" i="2"/>
  <c r="F34" i="3"/>
  <c r="F34" i="51"/>
  <c r="F34" i="41"/>
  <c r="F34" i="42"/>
  <c r="F34" i="43"/>
  <c r="F34" i="44"/>
  <c r="F34" i="52"/>
  <c r="F34" i="53"/>
  <c r="F34" i="45"/>
  <c r="F34" i="46"/>
  <c r="F34" i="47"/>
  <c r="F34" i="48"/>
  <c r="F34" i="49"/>
  <c r="F34" i="50"/>
  <c r="F34" i="37"/>
  <c r="F36" i="2"/>
  <c r="F36" i="3"/>
  <c r="F36" i="51"/>
  <c r="F36" i="41"/>
  <c r="F36" i="42"/>
  <c r="F36" i="43"/>
  <c r="F36" i="44"/>
  <c r="F36" i="52"/>
  <c r="F36" i="53"/>
  <c r="F36" i="45"/>
  <c r="F36" i="46"/>
  <c r="F36" i="47"/>
  <c r="F36" i="48"/>
  <c r="F36" i="49"/>
  <c r="F36" i="50"/>
  <c r="F36" i="37"/>
  <c r="F37" i="2"/>
  <c r="F37" i="3"/>
  <c r="F37" i="51"/>
  <c r="F37" i="41"/>
  <c r="F37" i="42"/>
  <c r="F37" i="43"/>
  <c r="F37" i="44"/>
  <c r="F37" i="52"/>
  <c r="F37" i="53"/>
  <c r="F37" i="45"/>
  <c r="F37" i="46"/>
  <c r="F37" i="47"/>
  <c r="F37" i="48"/>
  <c r="F37" i="49"/>
  <c r="F37" i="50"/>
  <c r="F37" i="37"/>
  <c r="F38" i="2"/>
  <c r="F38" i="3"/>
  <c r="F38" i="51"/>
  <c r="F38" i="41"/>
  <c r="F38" i="42"/>
  <c r="F38" i="43"/>
  <c r="F38" i="44"/>
  <c r="F38" i="52"/>
  <c r="F38" i="53"/>
  <c r="F38" i="45"/>
  <c r="F38" i="46"/>
  <c r="F38" i="47"/>
  <c r="F38" i="48"/>
  <c r="F38" i="49"/>
  <c r="F38" i="50"/>
  <c r="F38" i="37"/>
  <c r="F39" i="2"/>
  <c r="F39" i="3"/>
  <c r="F39" i="51"/>
  <c r="F39" i="41"/>
  <c r="F39" i="42"/>
  <c r="F39" i="43"/>
  <c r="F39" i="44"/>
  <c r="F39" i="52"/>
  <c r="F39" i="53"/>
  <c r="F39" i="45"/>
  <c r="F39" i="46"/>
  <c r="F39" i="47"/>
  <c r="F39" i="48"/>
  <c r="F39" i="49"/>
  <c r="F39" i="50"/>
  <c r="F39" i="37"/>
  <c r="F40" i="37"/>
  <c r="G32" i="2"/>
  <c r="G34" i="2"/>
  <c r="G36" i="2"/>
  <c r="G37" i="2"/>
  <c r="G38" i="2"/>
  <c r="G39" i="2"/>
  <c r="G40" i="2"/>
  <c r="G32" i="3"/>
  <c r="G34" i="3"/>
  <c r="G36" i="3"/>
  <c r="G37" i="3"/>
  <c r="G38" i="3"/>
  <c r="G39" i="3"/>
  <c r="G40" i="3"/>
  <c r="G32" i="51"/>
  <c r="G34" i="51"/>
  <c r="G36" i="51"/>
  <c r="G37" i="51"/>
  <c r="G38" i="51"/>
  <c r="G39" i="51"/>
  <c r="G40" i="51"/>
  <c r="G32" i="41"/>
  <c r="G34" i="41"/>
  <c r="G36" i="41"/>
  <c r="G37" i="41"/>
  <c r="G38" i="41"/>
  <c r="G39" i="41"/>
  <c r="G40" i="41"/>
  <c r="G32" i="42"/>
  <c r="G34" i="42"/>
  <c r="G36" i="42"/>
  <c r="G37" i="42"/>
  <c r="G38" i="42"/>
  <c r="G39" i="42"/>
  <c r="G40" i="42"/>
  <c r="G32" i="43"/>
  <c r="G34" i="43"/>
  <c r="G36" i="43"/>
  <c r="G37" i="43"/>
  <c r="G38" i="43"/>
  <c r="G39" i="43"/>
  <c r="G40" i="43"/>
  <c r="G32" i="44"/>
  <c r="G34" i="44"/>
  <c r="G36" i="44"/>
  <c r="G37" i="44"/>
  <c r="G38" i="44"/>
  <c r="G39" i="44"/>
  <c r="G40" i="44"/>
  <c r="G32" i="52"/>
  <c r="G34" i="52"/>
  <c r="G36" i="52"/>
  <c r="G37" i="52"/>
  <c r="G38" i="52"/>
  <c r="G39" i="52"/>
  <c r="G40" i="52"/>
  <c r="G32" i="53"/>
  <c r="G34" i="53"/>
  <c r="G36" i="53"/>
  <c r="G37" i="53"/>
  <c r="G38" i="53"/>
  <c r="G39" i="53"/>
  <c r="G40" i="53"/>
  <c r="G32" i="45"/>
  <c r="G34" i="45"/>
  <c r="G36" i="45"/>
  <c r="G37" i="45"/>
  <c r="G38" i="45"/>
  <c r="G39" i="45"/>
  <c r="G40" i="45"/>
  <c r="G32" i="46"/>
  <c r="G34" i="46"/>
  <c r="G36" i="46"/>
  <c r="G37" i="46"/>
  <c r="G38" i="46"/>
  <c r="G39" i="46"/>
  <c r="G40" i="46"/>
  <c r="G32" i="47"/>
  <c r="G34" i="47"/>
  <c r="G36" i="47"/>
  <c r="G37" i="47"/>
  <c r="G38" i="47"/>
  <c r="G39" i="47"/>
  <c r="G40" i="47"/>
  <c r="G32" i="48"/>
  <c r="G34" i="48"/>
  <c r="G36" i="48"/>
  <c r="G37" i="48"/>
  <c r="G38" i="48"/>
  <c r="G39" i="48"/>
  <c r="G40" i="48"/>
  <c r="G32" i="49"/>
  <c r="G34" i="49"/>
  <c r="G36" i="49"/>
  <c r="G37" i="49"/>
  <c r="G38" i="49"/>
  <c r="G39" i="49"/>
  <c r="G40" i="49"/>
  <c r="G32" i="50"/>
  <c r="G34" i="50"/>
  <c r="G36" i="50"/>
  <c r="G37" i="50"/>
  <c r="G38" i="50"/>
  <c r="G39" i="50"/>
  <c r="G40" i="50"/>
  <c r="G40" i="37"/>
  <c r="H32" i="2"/>
  <c r="H34" i="2"/>
  <c r="H36" i="2"/>
  <c r="H37" i="2"/>
  <c r="H38" i="2"/>
  <c r="H39" i="2"/>
  <c r="H40" i="2"/>
  <c r="H32" i="3"/>
  <c r="H34" i="3"/>
  <c r="H36" i="3"/>
  <c r="H37" i="3"/>
  <c r="H38" i="3"/>
  <c r="H39" i="3"/>
  <c r="H40" i="3"/>
  <c r="H32" i="51"/>
  <c r="H34" i="51"/>
  <c r="H36" i="51"/>
  <c r="H37" i="51"/>
  <c r="H38" i="51"/>
  <c r="H39" i="51"/>
  <c r="H40" i="51"/>
  <c r="H32" i="41"/>
  <c r="H34" i="41"/>
  <c r="H36" i="41"/>
  <c r="H37" i="41"/>
  <c r="H38" i="41"/>
  <c r="H39" i="41"/>
  <c r="H40" i="41"/>
  <c r="H32" i="42"/>
  <c r="H34" i="42"/>
  <c r="H36" i="42"/>
  <c r="H37" i="42"/>
  <c r="H38" i="42"/>
  <c r="H39" i="42"/>
  <c r="H40" i="42"/>
  <c r="H32" i="43"/>
  <c r="H34" i="43"/>
  <c r="H36" i="43"/>
  <c r="H37" i="43"/>
  <c r="H38" i="43"/>
  <c r="H39" i="43"/>
  <c r="H40" i="43"/>
  <c r="H32" i="44"/>
  <c r="H34" i="44"/>
  <c r="H36" i="44"/>
  <c r="H37" i="44"/>
  <c r="H38" i="44"/>
  <c r="H39" i="44"/>
  <c r="H40" i="44"/>
  <c r="H32" i="52"/>
  <c r="H34" i="52"/>
  <c r="H36" i="52"/>
  <c r="H37" i="52"/>
  <c r="H38" i="52"/>
  <c r="H39" i="52"/>
  <c r="H40" i="52"/>
  <c r="H32" i="53"/>
  <c r="H34" i="53"/>
  <c r="H36" i="53"/>
  <c r="H37" i="53"/>
  <c r="H38" i="53"/>
  <c r="H39" i="53"/>
  <c r="H40" i="53"/>
  <c r="H32" i="45"/>
  <c r="H34" i="45"/>
  <c r="H36" i="45"/>
  <c r="H37" i="45"/>
  <c r="H38" i="45"/>
  <c r="H39" i="45"/>
  <c r="H40" i="45"/>
  <c r="H32" i="46"/>
  <c r="H34" i="46"/>
  <c r="H36" i="46"/>
  <c r="H37" i="46"/>
  <c r="H38" i="46"/>
  <c r="H39" i="46"/>
  <c r="H40" i="46"/>
  <c r="H32" i="47"/>
  <c r="H34" i="47"/>
  <c r="H36" i="47"/>
  <c r="H37" i="47"/>
  <c r="H38" i="47"/>
  <c r="H39" i="47"/>
  <c r="H40" i="47"/>
  <c r="H32" i="48"/>
  <c r="H34" i="48"/>
  <c r="H36" i="48"/>
  <c r="H37" i="48"/>
  <c r="H38" i="48"/>
  <c r="H39" i="48"/>
  <c r="H40" i="48"/>
  <c r="H32" i="49"/>
  <c r="H34" i="49"/>
  <c r="H36" i="49"/>
  <c r="H37" i="49"/>
  <c r="H38" i="49"/>
  <c r="H39" i="49"/>
  <c r="H40" i="49"/>
  <c r="H32" i="50"/>
  <c r="H34" i="50"/>
  <c r="H36" i="50"/>
  <c r="H37" i="50"/>
  <c r="H38" i="50"/>
  <c r="H39" i="50"/>
  <c r="H40" i="50"/>
  <c r="H40" i="37"/>
  <c r="I32" i="2"/>
  <c r="I32" i="3"/>
  <c r="I32" i="51"/>
  <c r="I32" i="41"/>
  <c r="I32" i="42"/>
  <c r="I32" i="43"/>
  <c r="I32" i="44"/>
  <c r="I32" i="52"/>
  <c r="I32" i="53"/>
  <c r="I32" i="45"/>
  <c r="I32" i="46"/>
  <c r="I32" i="47"/>
  <c r="I32" i="48"/>
  <c r="I32" i="49"/>
  <c r="I32" i="50"/>
  <c r="I32" i="37"/>
  <c r="I33" i="37"/>
  <c r="I34" i="2"/>
  <c r="I34" i="3"/>
  <c r="I34" i="51"/>
  <c r="I34" i="41"/>
  <c r="I34" i="42"/>
  <c r="I34" i="43"/>
  <c r="I34" i="44"/>
  <c r="I34" i="52"/>
  <c r="I34" i="53"/>
  <c r="I34" i="45"/>
  <c r="I34" i="46"/>
  <c r="I34" i="47"/>
  <c r="I34" i="48"/>
  <c r="I34" i="49"/>
  <c r="I34" i="50"/>
  <c r="I34" i="37"/>
  <c r="I36" i="2"/>
  <c r="I36" i="3"/>
  <c r="I36" i="51"/>
  <c r="I36" i="41"/>
  <c r="I36" i="42"/>
  <c r="I36" i="43"/>
  <c r="I36" i="44"/>
  <c r="I36" i="52"/>
  <c r="I36" i="53"/>
  <c r="I36" i="45"/>
  <c r="I36" i="46"/>
  <c r="I36" i="47"/>
  <c r="I36" i="48"/>
  <c r="I36" i="49"/>
  <c r="I36" i="50"/>
  <c r="I36" i="37"/>
  <c r="I37" i="2"/>
  <c r="I37" i="3"/>
  <c r="I37" i="51"/>
  <c r="I37" i="41"/>
  <c r="I37" i="42"/>
  <c r="I37" i="43"/>
  <c r="I37" i="44"/>
  <c r="I37" i="52"/>
  <c r="I37" i="53"/>
  <c r="I37" i="45"/>
  <c r="I37" i="46"/>
  <c r="I37" i="47"/>
  <c r="I37" i="48"/>
  <c r="I37" i="49"/>
  <c r="I37" i="50"/>
  <c r="I37" i="37"/>
  <c r="I38" i="2"/>
  <c r="I38" i="3"/>
  <c r="I38" i="51"/>
  <c r="I38" i="41"/>
  <c r="I38" i="42"/>
  <c r="I38" i="43"/>
  <c r="I38" i="44"/>
  <c r="I38" i="52"/>
  <c r="I38" i="53"/>
  <c r="I38" i="45"/>
  <c r="I38" i="46"/>
  <c r="I38" i="47"/>
  <c r="I38" i="48"/>
  <c r="I38" i="49"/>
  <c r="I38" i="50"/>
  <c r="I38" i="37"/>
  <c r="I39" i="2"/>
  <c r="I39" i="3"/>
  <c r="I39" i="51"/>
  <c r="I39" i="41"/>
  <c r="I39" i="42"/>
  <c r="I39" i="43"/>
  <c r="I39" i="44"/>
  <c r="I39" i="52"/>
  <c r="I39" i="53"/>
  <c r="I39" i="45"/>
  <c r="I39" i="46"/>
  <c r="I39" i="47"/>
  <c r="I39" i="48"/>
  <c r="I39" i="49"/>
  <c r="I39" i="50"/>
  <c r="I39" i="37"/>
  <c r="I40" i="37"/>
  <c r="J40" i="46"/>
  <c r="J40" i="2"/>
  <c r="J40" i="3"/>
  <c r="J40" i="51"/>
  <c r="J40" i="41"/>
  <c r="J40" i="42"/>
  <c r="J40" i="43"/>
  <c r="J40" i="44"/>
  <c r="J40" i="52"/>
  <c r="J40" i="53"/>
  <c r="J40" i="45"/>
  <c r="J40" i="47"/>
  <c r="J40" i="48"/>
  <c r="J40" i="49"/>
  <c r="J40" i="50"/>
  <c r="J40" i="37"/>
  <c r="K32" i="2"/>
  <c r="K34" i="2"/>
  <c r="K36" i="2"/>
  <c r="K37" i="2"/>
  <c r="K38" i="2"/>
  <c r="K39" i="2"/>
  <c r="K40" i="2"/>
  <c r="K32" i="3"/>
  <c r="K34" i="3"/>
  <c r="K36" i="3"/>
  <c r="K37" i="3"/>
  <c r="K38" i="3"/>
  <c r="K39" i="3"/>
  <c r="K40" i="3"/>
  <c r="K32" i="51"/>
  <c r="K34" i="51"/>
  <c r="K36" i="51"/>
  <c r="K37" i="51"/>
  <c r="K38" i="51"/>
  <c r="K39" i="51"/>
  <c r="K40" i="51"/>
  <c r="K32" i="41"/>
  <c r="K34" i="41"/>
  <c r="K36" i="41"/>
  <c r="K37" i="41"/>
  <c r="K38" i="41"/>
  <c r="K39" i="41"/>
  <c r="K40" i="41"/>
  <c r="K32" i="42"/>
  <c r="K34" i="42"/>
  <c r="K36" i="42"/>
  <c r="K37" i="42"/>
  <c r="K38" i="42"/>
  <c r="K39" i="42"/>
  <c r="K40" i="42"/>
  <c r="K32" i="43"/>
  <c r="K34" i="43"/>
  <c r="K36" i="43"/>
  <c r="K37" i="43"/>
  <c r="K38" i="43"/>
  <c r="K39" i="43"/>
  <c r="K40" i="43"/>
  <c r="K32" i="44"/>
  <c r="K34" i="44"/>
  <c r="K36" i="44"/>
  <c r="K37" i="44"/>
  <c r="K38" i="44"/>
  <c r="K39" i="44"/>
  <c r="K40" i="44"/>
  <c r="K32" i="52"/>
  <c r="K34" i="52"/>
  <c r="K36" i="52"/>
  <c r="K37" i="52"/>
  <c r="K38" i="52"/>
  <c r="K39" i="52"/>
  <c r="K40" i="52"/>
  <c r="K32" i="53"/>
  <c r="K34" i="53"/>
  <c r="K36" i="53"/>
  <c r="K37" i="53"/>
  <c r="K38" i="53"/>
  <c r="K39" i="53"/>
  <c r="K40" i="53"/>
  <c r="K32" i="45"/>
  <c r="K34" i="45"/>
  <c r="K36" i="45"/>
  <c r="K37" i="45"/>
  <c r="K38" i="45"/>
  <c r="K39" i="45"/>
  <c r="K40" i="45"/>
  <c r="K32" i="46"/>
  <c r="K34" i="46"/>
  <c r="K36" i="46"/>
  <c r="K37" i="46"/>
  <c r="K38" i="46"/>
  <c r="K39" i="46"/>
  <c r="K40" i="46"/>
  <c r="K32" i="47"/>
  <c r="K34" i="47"/>
  <c r="K36" i="47"/>
  <c r="K37" i="47"/>
  <c r="K38" i="47"/>
  <c r="K39" i="47"/>
  <c r="K40" i="47"/>
  <c r="K32" i="48"/>
  <c r="K34" i="48"/>
  <c r="K36" i="48"/>
  <c r="K37" i="48"/>
  <c r="K38" i="48"/>
  <c r="K39" i="48"/>
  <c r="K40" i="48"/>
  <c r="K32" i="49"/>
  <c r="K34" i="49"/>
  <c r="K36" i="49"/>
  <c r="K37" i="49"/>
  <c r="K38" i="49"/>
  <c r="K39" i="49"/>
  <c r="K40" i="49"/>
  <c r="K32" i="50"/>
  <c r="K34" i="50"/>
  <c r="K36" i="50"/>
  <c r="K37" i="50"/>
  <c r="K38" i="50"/>
  <c r="K39" i="50"/>
  <c r="K40" i="50"/>
  <c r="K40" i="37"/>
  <c r="L32" i="2"/>
  <c r="L34" i="2"/>
  <c r="L36" i="2"/>
  <c r="L37" i="2"/>
  <c r="L38" i="2"/>
  <c r="L39" i="2"/>
  <c r="L40" i="2"/>
  <c r="L32" i="3"/>
  <c r="L34" i="3"/>
  <c r="L36" i="3"/>
  <c r="L37" i="3"/>
  <c r="L38" i="3"/>
  <c r="L39" i="3"/>
  <c r="L40" i="3"/>
  <c r="L32" i="51"/>
  <c r="L34" i="51"/>
  <c r="L36" i="51"/>
  <c r="L37" i="51"/>
  <c r="L38" i="51"/>
  <c r="L39" i="51"/>
  <c r="L40" i="51"/>
  <c r="L32" i="41"/>
  <c r="L34" i="41"/>
  <c r="L36" i="41"/>
  <c r="L37" i="41"/>
  <c r="L38" i="41"/>
  <c r="L39" i="41"/>
  <c r="L40" i="41"/>
  <c r="L32" i="42"/>
  <c r="L34" i="42"/>
  <c r="L36" i="42"/>
  <c r="L37" i="42"/>
  <c r="L38" i="42"/>
  <c r="L39" i="42"/>
  <c r="L40" i="42"/>
  <c r="L32" i="43"/>
  <c r="L34" i="43"/>
  <c r="L36" i="43"/>
  <c r="L37" i="43"/>
  <c r="L38" i="43"/>
  <c r="L39" i="43"/>
  <c r="L40" i="43"/>
  <c r="L32" i="44"/>
  <c r="L34" i="44"/>
  <c r="L36" i="44"/>
  <c r="L37" i="44"/>
  <c r="L38" i="44"/>
  <c r="L39" i="44"/>
  <c r="L40" i="44"/>
  <c r="L32" i="52"/>
  <c r="L34" i="52"/>
  <c r="L36" i="52"/>
  <c r="L37" i="52"/>
  <c r="L38" i="52"/>
  <c r="L39" i="52"/>
  <c r="L40" i="52"/>
  <c r="L32" i="53"/>
  <c r="L34" i="53"/>
  <c r="L36" i="53"/>
  <c r="L37" i="53"/>
  <c r="L38" i="53"/>
  <c r="L39" i="53"/>
  <c r="L40" i="53"/>
  <c r="L32" i="45"/>
  <c r="L34" i="45"/>
  <c r="L36" i="45"/>
  <c r="L37" i="45"/>
  <c r="L38" i="45"/>
  <c r="L39" i="45"/>
  <c r="L40" i="45"/>
  <c r="L32" i="46"/>
  <c r="L34" i="46"/>
  <c r="L36" i="46"/>
  <c r="L37" i="46"/>
  <c r="L38" i="46"/>
  <c r="L39" i="46"/>
  <c r="L40" i="46"/>
  <c r="L32" i="47"/>
  <c r="L34" i="47"/>
  <c r="L36" i="47"/>
  <c r="L37" i="47"/>
  <c r="L38" i="47"/>
  <c r="L39" i="47"/>
  <c r="L40" i="47"/>
  <c r="L32" i="48"/>
  <c r="L34" i="48"/>
  <c r="L36" i="48"/>
  <c r="L37" i="48"/>
  <c r="L38" i="48"/>
  <c r="L39" i="48"/>
  <c r="L40" i="48"/>
  <c r="L32" i="49"/>
  <c r="L34" i="49"/>
  <c r="L36" i="49"/>
  <c r="L37" i="49"/>
  <c r="L38" i="49"/>
  <c r="L39" i="49"/>
  <c r="L40" i="49"/>
  <c r="L32" i="50"/>
  <c r="L34" i="50"/>
  <c r="L36" i="50"/>
  <c r="L37" i="50"/>
  <c r="L38" i="50"/>
  <c r="L39" i="50"/>
  <c r="L40" i="50"/>
  <c r="L40" i="37"/>
  <c r="M40" i="46"/>
  <c r="M40" i="2"/>
  <c r="M40" i="3"/>
  <c r="M40" i="51"/>
  <c r="M40" i="41"/>
  <c r="M40" i="42"/>
  <c r="M40" i="43"/>
  <c r="M40" i="44"/>
  <c r="M40" i="52"/>
  <c r="M40" i="53"/>
  <c r="M40" i="45"/>
  <c r="M40" i="47"/>
  <c r="M40" i="48"/>
  <c r="M40" i="49"/>
  <c r="M40" i="50"/>
  <c r="M40" i="37"/>
  <c r="N40" i="46"/>
  <c r="N40" i="2"/>
  <c r="N40" i="3"/>
  <c r="N40" i="51"/>
  <c r="N40" i="41"/>
  <c r="N40" i="42"/>
  <c r="N40" i="43"/>
  <c r="N40" i="44"/>
  <c r="N40" i="52"/>
  <c r="N40" i="53"/>
  <c r="N40" i="45"/>
  <c r="N40" i="47"/>
  <c r="N40" i="48"/>
  <c r="N40" i="49"/>
  <c r="N40" i="50"/>
  <c r="N40" i="37"/>
  <c r="O40" i="2"/>
  <c r="O40" i="3"/>
  <c r="O40" i="51"/>
  <c r="O40" i="41"/>
  <c r="O40" i="42"/>
  <c r="O40" i="43"/>
  <c r="O40" i="44"/>
  <c r="O40" i="52"/>
  <c r="O40" i="53"/>
  <c r="O40" i="45"/>
  <c r="O40" i="46"/>
  <c r="O40" i="47"/>
  <c r="O40" i="48"/>
  <c r="O40" i="49"/>
  <c r="O40" i="50"/>
  <c r="O40" i="37"/>
  <c r="P40" i="37"/>
  <c r="C7" i="2"/>
  <c r="C24" i="2"/>
  <c r="C46" i="2"/>
  <c r="C43" i="2"/>
  <c r="C7" i="3"/>
  <c r="C24" i="3"/>
  <c r="C46" i="3"/>
  <c r="C43" i="3"/>
  <c r="C7" i="51"/>
  <c r="C24" i="51"/>
  <c r="C46" i="51"/>
  <c r="C43" i="51"/>
  <c r="C7" i="41"/>
  <c r="C24" i="41"/>
  <c r="C46" i="41"/>
  <c r="C43" i="41"/>
  <c r="C7" i="42"/>
  <c r="C24" i="42"/>
  <c r="C46" i="42"/>
  <c r="C43" i="42"/>
  <c r="B20" i="43"/>
  <c r="C20" i="43"/>
  <c r="C24" i="43"/>
  <c r="C7" i="43"/>
  <c r="C46" i="43"/>
  <c r="C43" i="43"/>
  <c r="C7" i="44"/>
  <c r="C24" i="44"/>
  <c r="C46" i="44"/>
  <c r="C43" i="44"/>
  <c r="B20" i="52"/>
  <c r="C20" i="52"/>
  <c r="C24" i="52"/>
  <c r="C7" i="52"/>
  <c r="C46" i="52"/>
  <c r="C43" i="52"/>
  <c r="C7" i="53"/>
  <c r="C24" i="53"/>
  <c r="C46" i="53"/>
  <c r="C43" i="53"/>
  <c r="C7" i="45"/>
  <c r="C24" i="45"/>
  <c r="C46" i="45"/>
  <c r="C43" i="45"/>
  <c r="B20" i="46"/>
  <c r="C20" i="46"/>
  <c r="B21" i="46"/>
  <c r="C21" i="46"/>
  <c r="C24" i="46"/>
  <c r="C7" i="46"/>
  <c r="C46" i="46"/>
  <c r="C43" i="46"/>
  <c r="C7" i="47"/>
  <c r="C24" i="47"/>
  <c r="C46" i="47"/>
  <c r="C43" i="47"/>
  <c r="C7" i="48"/>
  <c r="C24" i="48"/>
  <c r="C46" i="48"/>
  <c r="C43" i="48"/>
  <c r="C7" i="49"/>
  <c r="C24" i="49"/>
  <c r="C46" i="49"/>
  <c r="C43" i="49"/>
  <c r="C7" i="50"/>
  <c r="C24" i="50"/>
  <c r="C46" i="50"/>
  <c r="C43" i="50"/>
  <c r="C43" i="37"/>
  <c r="D7" i="2"/>
  <c r="D8" i="2"/>
  <c r="D9" i="2"/>
  <c r="D10" i="2"/>
  <c r="D11" i="2"/>
  <c r="D18" i="2"/>
  <c r="D19" i="2"/>
  <c r="D20" i="2"/>
  <c r="D21" i="2"/>
  <c r="D22" i="2"/>
  <c r="D23" i="2"/>
  <c r="D24" i="2"/>
  <c r="D43" i="2"/>
  <c r="D7" i="3"/>
  <c r="D8" i="3"/>
  <c r="D9" i="3"/>
  <c r="D10" i="3"/>
  <c r="D11" i="3"/>
  <c r="D18" i="3"/>
  <c r="D19" i="3"/>
  <c r="D20" i="3"/>
  <c r="D21" i="3"/>
  <c r="D22" i="3"/>
  <c r="D23" i="3"/>
  <c r="D24" i="3"/>
  <c r="D43" i="3"/>
  <c r="D7" i="51"/>
  <c r="D8" i="51"/>
  <c r="D9" i="51"/>
  <c r="D10" i="51"/>
  <c r="D11" i="51"/>
  <c r="D18" i="51"/>
  <c r="D19" i="51"/>
  <c r="D20" i="51"/>
  <c r="D21" i="51"/>
  <c r="D22" i="51"/>
  <c r="D23" i="51"/>
  <c r="D24" i="51"/>
  <c r="D43" i="51"/>
  <c r="D7" i="41"/>
  <c r="D8" i="41"/>
  <c r="D9" i="41"/>
  <c r="D10" i="41"/>
  <c r="D11" i="41"/>
  <c r="D18" i="41"/>
  <c r="D19" i="41"/>
  <c r="D20" i="41"/>
  <c r="D21" i="41"/>
  <c r="D22" i="41"/>
  <c r="D23" i="41"/>
  <c r="D24" i="41"/>
  <c r="D43" i="41"/>
  <c r="D7" i="42"/>
  <c r="D8" i="42"/>
  <c r="D9" i="42"/>
  <c r="D10" i="42"/>
  <c r="D11" i="42"/>
  <c r="D18" i="42"/>
  <c r="D19" i="42"/>
  <c r="D20" i="42"/>
  <c r="D21" i="42"/>
  <c r="D22" i="42"/>
  <c r="D23" i="42"/>
  <c r="D24" i="42"/>
  <c r="D43" i="42"/>
  <c r="D7" i="43"/>
  <c r="D8" i="43"/>
  <c r="D9" i="43"/>
  <c r="D10" i="43"/>
  <c r="D11" i="43"/>
  <c r="D18" i="43"/>
  <c r="D19" i="43"/>
  <c r="D20" i="43"/>
  <c r="D21" i="43"/>
  <c r="D22" i="43"/>
  <c r="D23" i="43"/>
  <c r="D24" i="43"/>
  <c r="D43" i="43"/>
  <c r="D7" i="44"/>
  <c r="D8" i="44"/>
  <c r="D9" i="44"/>
  <c r="D10" i="44"/>
  <c r="D11" i="44"/>
  <c r="D18" i="44"/>
  <c r="D19" i="44"/>
  <c r="D20" i="44"/>
  <c r="D21" i="44"/>
  <c r="D22" i="44"/>
  <c r="D23" i="44"/>
  <c r="D24" i="44"/>
  <c r="D43" i="44"/>
  <c r="D7" i="52"/>
  <c r="D8" i="52"/>
  <c r="D9" i="52"/>
  <c r="D10" i="52"/>
  <c r="D11" i="52"/>
  <c r="D18" i="52"/>
  <c r="D19" i="52"/>
  <c r="D20" i="52"/>
  <c r="D21" i="52"/>
  <c r="D22" i="52"/>
  <c r="D23" i="52"/>
  <c r="D24" i="52"/>
  <c r="D43" i="52"/>
  <c r="D7" i="53"/>
  <c r="D8" i="53"/>
  <c r="D9" i="53"/>
  <c r="D10" i="53"/>
  <c r="D11" i="53"/>
  <c r="D18" i="53"/>
  <c r="D19" i="53"/>
  <c r="D20" i="53"/>
  <c r="D21" i="53"/>
  <c r="D22" i="53"/>
  <c r="D23" i="53"/>
  <c r="D24" i="53"/>
  <c r="D43" i="53"/>
  <c r="D7" i="45"/>
  <c r="D8" i="45"/>
  <c r="D9" i="45"/>
  <c r="D10" i="45"/>
  <c r="D11" i="45"/>
  <c r="D18" i="45"/>
  <c r="D19" i="45"/>
  <c r="D20" i="45"/>
  <c r="D21" i="45"/>
  <c r="D22" i="45"/>
  <c r="D23" i="45"/>
  <c r="D24" i="45"/>
  <c r="D43" i="45"/>
  <c r="D7" i="46"/>
  <c r="D8" i="46"/>
  <c r="D9" i="46"/>
  <c r="D10" i="46"/>
  <c r="D11" i="46"/>
  <c r="D18" i="46"/>
  <c r="D19" i="46"/>
  <c r="D20" i="46"/>
  <c r="D21" i="46"/>
  <c r="D22" i="46"/>
  <c r="D23" i="46"/>
  <c r="D24" i="46"/>
  <c r="D43" i="46"/>
  <c r="D7" i="47"/>
  <c r="D8" i="47"/>
  <c r="D9" i="47"/>
  <c r="D10" i="47"/>
  <c r="D11" i="47"/>
  <c r="D18" i="47"/>
  <c r="D19" i="47"/>
  <c r="D20" i="47"/>
  <c r="D21" i="47"/>
  <c r="D22" i="47"/>
  <c r="D23" i="47"/>
  <c r="D24" i="47"/>
  <c r="D43" i="47"/>
  <c r="D7" i="48"/>
  <c r="D8" i="48"/>
  <c r="D9" i="48"/>
  <c r="D10" i="48"/>
  <c r="D11" i="48"/>
  <c r="D18" i="48"/>
  <c r="D19" i="48"/>
  <c r="D20" i="48"/>
  <c r="D21" i="48"/>
  <c r="D22" i="48"/>
  <c r="D23" i="48"/>
  <c r="D24" i="48"/>
  <c r="D43" i="48"/>
  <c r="D7" i="49"/>
  <c r="D8" i="49"/>
  <c r="D9" i="49"/>
  <c r="D10" i="49"/>
  <c r="D11" i="49"/>
  <c r="D18" i="49"/>
  <c r="D19" i="49"/>
  <c r="D20" i="49"/>
  <c r="D21" i="49"/>
  <c r="D22" i="49"/>
  <c r="D23" i="49"/>
  <c r="D24" i="49"/>
  <c r="D43" i="49"/>
  <c r="D7" i="50"/>
  <c r="D8" i="50"/>
  <c r="D9" i="50"/>
  <c r="D10" i="50"/>
  <c r="D11" i="50"/>
  <c r="D18" i="50"/>
  <c r="D19" i="50"/>
  <c r="D20" i="50"/>
  <c r="D21" i="50"/>
  <c r="D22" i="50"/>
  <c r="D23" i="50"/>
  <c r="D24" i="50"/>
  <c r="D43" i="50"/>
  <c r="D43" i="37"/>
  <c r="E7" i="2"/>
  <c r="E8" i="2"/>
  <c r="E9" i="2"/>
  <c r="E10" i="2"/>
  <c r="E11" i="2"/>
  <c r="E18" i="2"/>
  <c r="E19" i="2"/>
  <c r="E20" i="2"/>
  <c r="E21" i="2"/>
  <c r="E22" i="2"/>
  <c r="E23" i="2"/>
  <c r="E24" i="2"/>
  <c r="E43" i="2"/>
  <c r="E7" i="3"/>
  <c r="E8" i="3"/>
  <c r="E9" i="3"/>
  <c r="E10" i="3"/>
  <c r="E11" i="3"/>
  <c r="E18" i="3"/>
  <c r="E19" i="3"/>
  <c r="E20" i="3"/>
  <c r="E21" i="3"/>
  <c r="E22" i="3"/>
  <c r="E23" i="3"/>
  <c r="E24" i="3"/>
  <c r="E43" i="3"/>
  <c r="E7" i="51"/>
  <c r="E8" i="51"/>
  <c r="E9" i="51"/>
  <c r="E10" i="51"/>
  <c r="E11" i="51"/>
  <c r="E18" i="51"/>
  <c r="E19" i="51"/>
  <c r="E20" i="51"/>
  <c r="E21" i="51"/>
  <c r="E22" i="51"/>
  <c r="E23" i="51"/>
  <c r="E24" i="51"/>
  <c r="E43" i="51"/>
  <c r="E7" i="41"/>
  <c r="E8" i="41"/>
  <c r="E9" i="41"/>
  <c r="E10" i="41"/>
  <c r="E11" i="41"/>
  <c r="E18" i="41"/>
  <c r="E19" i="41"/>
  <c r="E20" i="41"/>
  <c r="E21" i="41"/>
  <c r="E22" i="41"/>
  <c r="E23" i="41"/>
  <c r="E24" i="41"/>
  <c r="E43" i="41"/>
  <c r="E7" i="42"/>
  <c r="E8" i="42"/>
  <c r="E9" i="42"/>
  <c r="E10" i="42"/>
  <c r="E11" i="42"/>
  <c r="E18" i="42"/>
  <c r="E19" i="42"/>
  <c r="E20" i="42"/>
  <c r="E21" i="42"/>
  <c r="E22" i="42"/>
  <c r="E23" i="42"/>
  <c r="E24" i="42"/>
  <c r="E4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43" i="43"/>
  <c r="E7" i="44"/>
  <c r="E8" i="44"/>
  <c r="E9" i="44"/>
  <c r="E10" i="44"/>
  <c r="E11" i="44"/>
  <c r="E18" i="44"/>
  <c r="E19" i="44"/>
  <c r="E20" i="44"/>
  <c r="E21" i="44"/>
  <c r="E22" i="44"/>
  <c r="E23" i="44"/>
  <c r="E24" i="44"/>
  <c r="E43" i="44"/>
  <c r="E7" i="52"/>
  <c r="E8" i="52"/>
  <c r="E9" i="52"/>
  <c r="E10" i="52"/>
  <c r="E11" i="52"/>
  <c r="E18" i="52"/>
  <c r="E19" i="52"/>
  <c r="E20" i="52"/>
  <c r="E21" i="52"/>
  <c r="E22" i="52"/>
  <c r="E23" i="52"/>
  <c r="E24" i="52"/>
  <c r="E43" i="52"/>
  <c r="E7" i="53"/>
  <c r="E8" i="53"/>
  <c r="E9" i="53"/>
  <c r="E10" i="53"/>
  <c r="E11" i="53"/>
  <c r="E18" i="53"/>
  <c r="E19" i="53"/>
  <c r="E20" i="53"/>
  <c r="E21" i="53"/>
  <c r="E22" i="53"/>
  <c r="E23" i="53"/>
  <c r="E24" i="53"/>
  <c r="E43" i="53"/>
  <c r="E7" i="45"/>
  <c r="E8" i="45"/>
  <c r="E9" i="45"/>
  <c r="E10" i="45"/>
  <c r="E11" i="45"/>
  <c r="E18" i="45"/>
  <c r="E19" i="45"/>
  <c r="E20" i="45"/>
  <c r="E21" i="45"/>
  <c r="E22" i="45"/>
  <c r="E23" i="45"/>
  <c r="E24" i="45"/>
  <c r="E43" i="45"/>
  <c r="E7" i="46"/>
  <c r="E8" i="46"/>
  <c r="E9" i="46"/>
  <c r="E10" i="46"/>
  <c r="E11" i="46"/>
  <c r="E18" i="46"/>
  <c r="E19" i="46"/>
  <c r="E20" i="46"/>
  <c r="E21" i="46"/>
  <c r="E22" i="46"/>
  <c r="E23" i="46"/>
  <c r="E24" i="46"/>
  <c r="E43" i="46"/>
  <c r="E7" i="47"/>
  <c r="E8" i="47"/>
  <c r="E9" i="47"/>
  <c r="E10" i="47"/>
  <c r="E11" i="47"/>
  <c r="E18" i="47"/>
  <c r="E19" i="47"/>
  <c r="E20" i="47"/>
  <c r="E21" i="47"/>
  <c r="E22" i="47"/>
  <c r="E23" i="47"/>
  <c r="E24" i="47"/>
  <c r="E43" i="47"/>
  <c r="E7" i="48"/>
  <c r="E8" i="48"/>
  <c r="E9" i="48"/>
  <c r="E10" i="48"/>
  <c r="E11" i="48"/>
  <c r="E18" i="48"/>
  <c r="E19" i="48"/>
  <c r="E20" i="48"/>
  <c r="E21" i="48"/>
  <c r="E22" i="48"/>
  <c r="E23" i="48"/>
  <c r="E24" i="48"/>
  <c r="E43" i="48"/>
  <c r="E7" i="49"/>
  <c r="E8" i="49"/>
  <c r="E9" i="49"/>
  <c r="E10" i="49"/>
  <c r="E11" i="49"/>
  <c r="E18" i="49"/>
  <c r="E19" i="49"/>
  <c r="E20" i="49"/>
  <c r="E21" i="49"/>
  <c r="E22" i="49"/>
  <c r="E23" i="49"/>
  <c r="E24" i="49"/>
  <c r="E43" i="49"/>
  <c r="E7" i="50"/>
  <c r="E8" i="50"/>
  <c r="E9" i="50"/>
  <c r="E10" i="50"/>
  <c r="E11" i="50"/>
  <c r="E18" i="50"/>
  <c r="E19" i="50"/>
  <c r="E20" i="50"/>
  <c r="E21" i="50"/>
  <c r="E22" i="50"/>
  <c r="E23" i="50"/>
  <c r="E24" i="50"/>
  <c r="E43" i="50"/>
  <c r="E43" i="37"/>
  <c r="F18" i="2"/>
  <c r="F19" i="2"/>
  <c r="F20" i="2"/>
  <c r="F21" i="2"/>
  <c r="F22" i="2"/>
  <c r="F23" i="2"/>
  <c r="F24" i="2"/>
  <c r="F18" i="3"/>
  <c r="F19" i="3"/>
  <c r="F20" i="3"/>
  <c r="F21" i="3"/>
  <c r="F22" i="3"/>
  <c r="F23" i="3"/>
  <c r="F24" i="3"/>
  <c r="F18" i="51"/>
  <c r="F19" i="51"/>
  <c r="F20" i="51"/>
  <c r="F21" i="51"/>
  <c r="F22" i="51"/>
  <c r="F23" i="51"/>
  <c r="F24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24" i="43"/>
  <c r="F18" i="44"/>
  <c r="F19" i="44"/>
  <c r="F20" i="44"/>
  <c r="F21" i="44"/>
  <c r="F22" i="44"/>
  <c r="F23" i="44"/>
  <c r="F24" i="44"/>
  <c r="F18" i="52"/>
  <c r="F19" i="52"/>
  <c r="F20" i="52"/>
  <c r="F21" i="52"/>
  <c r="F22" i="52"/>
  <c r="F23" i="52"/>
  <c r="F24" i="52"/>
  <c r="F18" i="53"/>
  <c r="F19" i="53"/>
  <c r="F20" i="53"/>
  <c r="F21" i="53"/>
  <c r="F22" i="53"/>
  <c r="F23" i="53"/>
  <c r="F24" i="53"/>
  <c r="F18" i="45"/>
  <c r="F19" i="45"/>
  <c r="F20" i="45"/>
  <c r="F21" i="45"/>
  <c r="F22" i="45"/>
  <c r="F23" i="45"/>
  <c r="F24" i="45"/>
  <c r="F18" i="46"/>
  <c r="F19" i="46"/>
  <c r="F20" i="46"/>
  <c r="F21" i="46"/>
  <c r="F22" i="46"/>
  <c r="F23" i="46"/>
  <c r="F24" i="46"/>
  <c r="F18" i="47"/>
  <c r="F19" i="47"/>
  <c r="F20" i="47"/>
  <c r="F21" i="47"/>
  <c r="F22" i="47"/>
  <c r="F23" i="47"/>
  <c r="F24" i="47"/>
  <c r="F18" i="48"/>
  <c r="F19" i="48"/>
  <c r="F20" i="48"/>
  <c r="F21" i="48"/>
  <c r="F22" i="48"/>
  <c r="F23" i="48"/>
  <c r="F24" i="48"/>
  <c r="F18" i="49"/>
  <c r="F19" i="49"/>
  <c r="F20" i="49"/>
  <c r="F21" i="49"/>
  <c r="F22" i="49"/>
  <c r="F23" i="49"/>
  <c r="F24" i="49"/>
  <c r="F18" i="50"/>
  <c r="F19" i="50"/>
  <c r="F20" i="50"/>
  <c r="F21" i="50"/>
  <c r="F22" i="50"/>
  <c r="F23" i="50"/>
  <c r="F24" i="50"/>
  <c r="F24" i="37"/>
  <c r="F7" i="2"/>
  <c r="F8" i="2"/>
  <c r="F9" i="2"/>
  <c r="F10" i="2"/>
  <c r="F11" i="2"/>
  <c r="F7" i="3"/>
  <c r="F8" i="3"/>
  <c r="F9" i="3"/>
  <c r="F10" i="3"/>
  <c r="F11" i="3"/>
  <c r="F7" i="51"/>
  <c r="F8" i="51"/>
  <c r="F9" i="51"/>
  <c r="F10" i="51"/>
  <c r="F11" i="51"/>
  <c r="F7" i="41"/>
  <c r="F8" i="41"/>
  <c r="F9" i="41"/>
  <c r="F10" i="41"/>
  <c r="F11" i="41"/>
  <c r="F7" i="42"/>
  <c r="F8" i="42"/>
  <c r="F9" i="42"/>
  <c r="F10" i="42"/>
  <c r="F11" i="42"/>
  <c r="F7" i="43"/>
  <c r="F8" i="43"/>
  <c r="F9" i="43"/>
  <c r="F10" i="43"/>
  <c r="F11" i="43"/>
  <c r="F7" i="44"/>
  <c r="F8" i="44"/>
  <c r="F9" i="44"/>
  <c r="F10" i="44"/>
  <c r="F11" i="44"/>
  <c r="F7" i="52"/>
  <c r="F8" i="52"/>
  <c r="F9" i="52"/>
  <c r="F10" i="52"/>
  <c r="F11" i="52"/>
  <c r="F7" i="53"/>
  <c r="F8" i="53"/>
  <c r="F9" i="53"/>
  <c r="F10" i="53"/>
  <c r="F11" i="53"/>
  <c r="F7" i="45"/>
  <c r="F8" i="45"/>
  <c r="F9" i="45"/>
  <c r="F10" i="45"/>
  <c r="F11" i="45"/>
  <c r="F7" i="46"/>
  <c r="F8" i="46"/>
  <c r="F9" i="46"/>
  <c r="F10" i="46"/>
  <c r="F11" i="46"/>
  <c r="F7" i="47"/>
  <c r="F8" i="47"/>
  <c r="F9" i="47"/>
  <c r="F10" i="47"/>
  <c r="F11" i="47"/>
  <c r="F7" i="48"/>
  <c r="F8" i="48"/>
  <c r="F9" i="48"/>
  <c r="F10" i="48"/>
  <c r="F11" i="48"/>
  <c r="F7" i="49"/>
  <c r="F8" i="49"/>
  <c r="F9" i="49"/>
  <c r="F10" i="49"/>
  <c r="F11" i="49"/>
  <c r="F7" i="50"/>
  <c r="F8" i="50"/>
  <c r="F9" i="50"/>
  <c r="F10" i="50"/>
  <c r="F11" i="50"/>
  <c r="F11" i="37"/>
  <c r="F43" i="37"/>
  <c r="G7" i="2"/>
  <c r="G8" i="2"/>
  <c r="G9" i="2"/>
  <c r="G10" i="2"/>
  <c r="G11" i="2"/>
  <c r="G18" i="2"/>
  <c r="G19" i="2"/>
  <c r="G20" i="2"/>
  <c r="G21" i="2"/>
  <c r="G22" i="2"/>
  <c r="G23" i="2"/>
  <c r="G24" i="2"/>
  <c r="G43" i="2"/>
  <c r="G7" i="3"/>
  <c r="G8" i="3"/>
  <c r="G9" i="3"/>
  <c r="G10" i="3"/>
  <c r="G11" i="3"/>
  <c r="G18" i="3"/>
  <c r="G19" i="3"/>
  <c r="G20" i="3"/>
  <c r="G21" i="3"/>
  <c r="G22" i="3"/>
  <c r="G23" i="3"/>
  <c r="G24" i="3"/>
  <c r="G43" i="3"/>
  <c r="G7" i="51"/>
  <c r="G8" i="51"/>
  <c r="G9" i="51"/>
  <c r="G10" i="51"/>
  <c r="G11" i="51"/>
  <c r="G18" i="51"/>
  <c r="G19" i="51"/>
  <c r="G20" i="51"/>
  <c r="G21" i="51"/>
  <c r="G22" i="51"/>
  <c r="G23" i="51"/>
  <c r="G24" i="51"/>
  <c r="G43" i="51"/>
  <c r="G7" i="41"/>
  <c r="G8" i="41"/>
  <c r="G9" i="41"/>
  <c r="G10" i="41"/>
  <c r="G11" i="41"/>
  <c r="G18" i="41"/>
  <c r="G19" i="41"/>
  <c r="G20" i="41"/>
  <c r="G21" i="41"/>
  <c r="G22" i="41"/>
  <c r="G23" i="41"/>
  <c r="G24" i="41"/>
  <c r="G43" i="41"/>
  <c r="G7" i="42"/>
  <c r="G8" i="42"/>
  <c r="G9" i="42"/>
  <c r="G10" i="42"/>
  <c r="G11" i="42"/>
  <c r="G18" i="42"/>
  <c r="G19" i="42"/>
  <c r="G20" i="42"/>
  <c r="G21" i="42"/>
  <c r="G22" i="42"/>
  <c r="G23" i="42"/>
  <c r="G24" i="42"/>
  <c r="G43" i="42"/>
  <c r="G7" i="43"/>
  <c r="G8" i="43"/>
  <c r="G9" i="43"/>
  <c r="G10" i="43"/>
  <c r="G11" i="43"/>
  <c r="G18" i="43"/>
  <c r="G19" i="43"/>
  <c r="G20" i="43"/>
  <c r="G21" i="43"/>
  <c r="G22" i="43"/>
  <c r="G23" i="43"/>
  <c r="G24" i="43"/>
  <c r="G43" i="43"/>
  <c r="G7" i="44"/>
  <c r="G8" i="44"/>
  <c r="G9" i="44"/>
  <c r="G10" i="44"/>
  <c r="G11" i="44"/>
  <c r="G18" i="44"/>
  <c r="G19" i="44"/>
  <c r="G20" i="44"/>
  <c r="G21" i="44"/>
  <c r="G22" i="44"/>
  <c r="G23" i="44"/>
  <c r="G24" i="44"/>
  <c r="G43" i="44"/>
  <c r="G7" i="52"/>
  <c r="G8" i="52"/>
  <c r="G9" i="52"/>
  <c r="G10" i="52"/>
  <c r="G11" i="52"/>
  <c r="G18" i="52"/>
  <c r="G19" i="52"/>
  <c r="G20" i="52"/>
  <c r="G21" i="52"/>
  <c r="G22" i="52"/>
  <c r="G23" i="52"/>
  <c r="G24" i="52"/>
  <c r="G43" i="52"/>
  <c r="G7" i="53"/>
  <c r="G8" i="53"/>
  <c r="G9" i="53"/>
  <c r="G10" i="53"/>
  <c r="G11" i="53"/>
  <c r="G18" i="53"/>
  <c r="G19" i="53"/>
  <c r="G20" i="53"/>
  <c r="G21" i="53"/>
  <c r="G22" i="53"/>
  <c r="G23" i="53"/>
  <c r="G24" i="53"/>
  <c r="G43" i="53"/>
  <c r="G7" i="45"/>
  <c r="G8" i="45"/>
  <c r="G9" i="45"/>
  <c r="G10" i="45"/>
  <c r="G11" i="45"/>
  <c r="G18" i="45"/>
  <c r="G19" i="45"/>
  <c r="G20" i="45"/>
  <c r="G21" i="45"/>
  <c r="G22" i="45"/>
  <c r="G23" i="45"/>
  <c r="G24" i="45"/>
  <c r="G43" i="45"/>
  <c r="G7" i="46"/>
  <c r="G8" i="46"/>
  <c r="G9" i="46"/>
  <c r="G10" i="46"/>
  <c r="G11" i="46"/>
  <c r="G18" i="46"/>
  <c r="G19" i="46"/>
  <c r="G20" i="46"/>
  <c r="G21" i="46"/>
  <c r="G22" i="46"/>
  <c r="G23" i="46"/>
  <c r="G24" i="46"/>
  <c r="G43" i="46"/>
  <c r="G7" i="47"/>
  <c r="G8" i="47"/>
  <c r="G9" i="47"/>
  <c r="G10" i="47"/>
  <c r="G11" i="47"/>
  <c r="G18" i="47"/>
  <c r="G19" i="47"/>
  <c r="G20" i="47"/>
  <c r="G21" i="47"/>
  <c r="G22" i="47"/>
  <c r="G23" i="47"/>
  <c r="G24" i="47"/>
  <c r="G43" i="47"/>
  <c r="G7" i="48"/>
  <c r="G8" i="48"/>
  <c r="G9" i="48"/>
  <c r="G10" i="48"/>
  <c r="G11" i="48"/>
  <c r="G18" i="48"/>
  <c r="G19" i="48"/>
  <c r="G20" i="48"/>
  <c r="G21" i="48"/>
  <c r="G22" i="48"/>
  <c r="G23" i="48"/>
  <c r="G24" i="48"/>
  <c r="G43" i="48"/>
  <c r="G7" i="49"/>
  <c r="G8" i="49"/>
  <c r="G9" i="49"/>
  <c r="G10" i="49"/>
  <c r="G11" i="49"/>
  <c r="G18" i="49"/>
  <c r="G19" i="49"/>
  <c r="G20" i="49"/>
  <c r="G21" i="49"/>
  <c r="G22" i="49"/>
  <c r="G23" i="49"/>
  <c r="G24" i="49"/>
  <c r="G43" i="49"/>
  <c r="G7" i="50"/>
  <c r="G8" i="50"/>
  <c r="G9" i="50"/>
  <c r="G10" i="50"/>
  <c r="G11" i="50"/>
  <c r="G18" i="50"/>
  <c r="G19" i="50"/>
  <c r="G20" i="50"/>
  <c r="G21" i="50"/>
  <c r="G22" i="50"/>
  <c r="G23" i="50"/>
  <c r="G24" i="50"/>
  <c r="G43" i="50"/>
  <c r="G43" i="37"/>
  <c r="H7" i="2"/>
  <c r="H8" i="2"/>
  <c r="H9" i="2"/>
  <c r="H10" i="2"/>
  <c r="H11" i="2"/>
  <c r="H18" i="2"/>
  <c r="H19" i="2"/>
  <c r="H20" i="2"/>
  <c r="H21" i="2"/>
  <c r="H22" i="2"/>
  <c r="H23" i="2"/>
  <c r="H24" i="2"/>
  <c r="H43" i="2"/>
  <c r="H7" i="3"/>
  <c r="H8" i="3"/>
  <c r="H9" i="3"/>
  <c r="H10" i="3"/>
  <c r="H11" i="3"/>
  <c r="H18" i="3"/>
  <c r="H19" i="3"/>
  <c r="H20" i="3"/>
  <c r="H21" i="3"/>
  <c r="H22" i="3"/>
  <c r="H23" i="3"/>
  <c r="H24" i="3"/>
  <c r="H43" i="3"/>
  <c r="H7" i="51"/>
  <c r="H8" i="51"/>
  <c r="H9" i="51"/>
  <c r="H10" i="51"/>
  <c r="H11" i="51"/>
  <c r="H18" i="51"/>
  <c r="H19" i="51"/>
  <c r="H20" i="51"/>
  <c r="H21" i="51"/>
  <c r="H22" i="51"/>
  <c r="H23" i="51"/>
  <c r="H24" i="51"/>
  <c r="H43" i="51"/>
  <c r="H7" i="41"/>
  <c r="H8" i="41"/>
  <c r="H9" i="41"/>
  <c r="H10" i="41"/>
  <c r="H11" i="41"/>
  <c r="H18" i="41"/>
  <c r="H19" i="41"/>
  <c r="H20" i="41"/>
  <c r="H21" i="41"/>
  <c r="H22" i="41"/>
  <c r="H23" i="41"/>
  <c r="H24" i="41"/>
  <c r="H43" i="41"/>
  <c r="H7" i="42"/>
  <c r="H8" i="42"/>
  <c r="H9" i="42"/>
  <c r="H10" i="42"/>
  <c r="H11" i="42"/>
  <c r="H18" i="42"/>
  <c r="H19" i="42"/>
  <c r="H20" i="42"/>
  <c r="H21" i="42"/>
  <c r="H22" i="42"/>
  <c r="H23" i="42"/>
  <c r="H24" i="42"/>
  <c r="H43" i="42"/>
  <c r="H7" i="43"/>
  <c r="H8" i="43"/>
  <c r="H9" i="43"/>
  <c r="H10" i="43"/>
  <c r="H11" i="43"/>
  <c r="H18" i="43"/>
  <c r="H19" i="43"/>
  <c r="H20" i="43"/>
  <c r="H21" i="43"/>
  <c r="H22" i="43"/>
  <c r="H23" i="43"/>
  <c r="H24" i="43"/>
  <c r="H43" i="43"/>
  <c r="H7" i="44"/>
  <c r="H8" i="44"/>
  <c r="H9" i="44"/>
  <c r="H10" i="44"/>
  <c r="H11" i="44"/>
  <c r="H18" i="44"/>
  <c r="H19" i="44"/>
  <c r="H20" i="44"/>
  <c r="H21" i="44"/>
  <c r="H22" i="44"/>
  <c r="H23" i="44"/>
  <c r="H24" i="44"/>
  <c r="H43" i="44"/>
  <c r="H7" i="52"/>
  <c r="H8" i="52"/>
  <c r="H9" i="52"/>
  <c r="H10" i="52"/>
  <c r="H11" i="52"/>
  <c r="H18" i="52"/>
  <c r="H19" i="52"/>
  <c r="H20" i="52"/>
  <c r="H21" i="52"/>
  <c r="H22" i="52"/>
  <c r="H23" i="52"/>
  <c r="H24" i="52"/>
  <c r="H43" i="52"/>
  <c r="H7" i="53"/>
  <c r="H8" i="53"/>
  <c r="H9" i="53"/>
  <c r="H10" i="53"/>
  <c r="H11" i="53"/>
  <c r="H18" i="53"/>
  <c r="H19" i="53"/>
  <c r="H20" i="53"/>
  <c r="H21" i="53"/>
  <c r="H22" i="53"/>
  <c r="H23" i="53"/>
  <c r="H24" i="53"/>
  <c r="H43" i="53"/>
  <c r="H7" i="45"/>
  <c r="H8" i="45"/>
  <c r="H9" i="45"/>
  <c r="H10" i="45"/>
  <c r="H11" i="45"/>
  <c r="H18" i="45"/>
  <c r="H19" i="45"/>
  <c r="H20" i="45"/>
  <c r="H21" i="45"/>
  <c r="H22" i="45"/>
  <c r="H23" i="45"/>
  <c r="H24" i="45"/>
  <c r="H43" i="45"/>
  <c r="H7" i="46"/>
  <c r="H8" i="46"/>
  <c r="H9" i="46"/>
  <c r="H10" i="46"/>
  <c r="H11" i="46"/>
  <c r="H18" i="46"/>
  <c r="H19" i="46"/>
  <c r="H20" i="46"/>
  <c r="H21" i="46"/>
  <c r="H22" i="46"/>
  <c r="H23" i="46"/>
  <c r="H24" i="46"/>
  <c r="H43" i="46"/>
  <c r="H7" i="47"/>
  <c r="H8" i="47"/>
  <c r="H9" i="47"/>
  <c r="H10" i="47"/>
  <c r="H11" i="47"/>
  <c r="H18" i="47"/>
  <c r="H19" i="47"/>
  <c r="H20" i="47"/>
  <c r="H21" i="47"/>
  <c r="H22" i="47"/>
  <c r="H23" i="47"/>
  <c r="H24" i="47"/>
  <c r="H43" i="47"/>
  <c r="H7" i="48"/>
  <c r="H8" i="48"/>
  <c r="H9" i="48"/>
  <c r="H10" i="48"/>
  <c r="H11" i="48"/>
  <c r="H18" i="48"/>
  <c r="H19" i="48"/>
  <c r="H20" i="48"/>
  <c r="H21" i="48"/>
  <c r="H22" i="48"/>
  <c r="H23" i="48"/>
  <c r="H24" i="48"/>
  <c r="H43" i="48"/>
  <c r="H7" i="49"/>
  <c r="H8" i="49"/>
  <c r="H9" i="49"/>
  <c r="H10" i="49"/>
  <c r="H11" i="49"/>
  <c r="H18" i="49"/>
  <c r="H19" i="49"/>
  <c r="H20" i="49"/>
  <c r="H21" i="49"/>
  <c r="H22" i="49"/>
  <c r="H23" i="49"/>
  <c r="H24" i="49"/>
  <c r="H43" i="49"/>
  <c r="H7" i="50"/>
  <c r="H8" i="50"/>
  <c r="H9" i="50"/>
  <c r="H10" i="50"/>
  <c r="H11" i="50"/>
  <c r="H18" i="50"/>
  <c r="H19" i="50"/>
  <c r="H20" i="50"/>
  <c r="H21" i="50"/>
  <c r="H22" i="50"/>
  <c r="H23" i="50"/>
  <c r="H24" i="50"/>
  <c r="H43" i="50"/>
  <c r="H43" i="37"/>
  <c r="I18" i="2"/>
  <c r="I19" i="2"/>
  <c r="I20" i="2"/>
  <c r="I21" i="2"/>
  <c r="I22" i="2"/>
  <c r="I23" i="2"/>
  <c r="I24" i="2"/>
  <c r="I18" i="3"/>
  <c r="I19" i="3"/>
  <c r="I20" i="3"/>
  <c r="I21" i="3"/>
  <c r="I22" i="3"/>
  <c r="I23" i="3"/>
  <c r="I24" i="3"/>
  <c r="I18" i="51"/>
  <c r="I19" i="51"/>
  <c r="I20" i="51"/>
  <c r="I21" i="51"/>
  <c r="I22" i="51"/>
  <c r="I23" i="51"/>
  <c r="I24" i="51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44"/>
  <c r="I19" i="44"/>
  <c r="I20" i="44"/>
  <c r="I21" i="44"/>
  <c r="I22" i="44"/>
  <c r="I23" i="44"/>
  <c r="I24" i="44"/>
  <c r="I18" i="52"/>
  <c r="I19" i="52"/>
  <c r="I20" i="52"/>
  <c r="I21" i="52"/>
  <c r="I22" i="52"/>
  <c r="I23" i="52"/>
  <c r="I24" i="52"/>
  <c r="I18" i="53"/>
  <c r="I19" i="53"/>
  <c r="I20" i="53"/>
  <c r="I21" i="53"/>
  <c r="I22" i="53"/>
  <c r="I23" i="53"/>
  <c r="I24" i="53"/>
  <c r="I18" i="45"/>
  <c r="I19" i="45"/>
  <c r="I20" i="45"/>
  <c r="I21" i="45"/>
  <c r="I22" i="45"/>
  <c r="I23" i="45"/>
  <c r="I24" i="45"/>
  <c r="I18" i="46"/>
  <c r="I19" i="46"/>
  <c r="I20" i="46"/>
  <c r="I21" i="46"/>
  <c r="I22" i="46"/>
  <c r="I23" i="46"/>
  <c r="I24" i="46"/>
  <c r="I18" i="47"/>
  <c r="I19" i="47"/>
  <c r="I20" i="47"/>
  <c r="I21" i="47"/>
  <c r="I22" i="47"/>
  <c r="I23" i="47"/>
  <c r="I24" i="47"/>
  <c r="I18" i="48"/>
  <c r="I19" i="48"/>
  <c r="I20" i="48"/>
  <c r="I21" i="48"/>
  <c r="I22" i="48"/>
  <c r="I23" i="48"/>
  <c r="I24" i="48"/>
  <c r="I18" i="49"/>
  <c r="I19" i="49"/>
  <c r="I20" i="49"/>
  <c r="I21" i="49"/>
  <c r="I22" i="49"/>
  <c r="I23" i="49"/>
  <c r="I24" i="49"/>
  <c r="I18" i="50"/>
  <c r="I19" i="50"/>
  <c r="I20" i="50"/>
  <c r="I21" i="50"/>
  <c r="I22" i="50"/>
  <c r="I23" i="50"/>
  <c r="I24" i="50"/>
  <c r="I24" i="37"/>
  <c r="I7" i="2"/>
  <c r="I8" i="2"/>
  <c r="I9" i="2"/>
  <c r="I10" i="2"/>
  <c r="I11" i="2"/>
  <c r="I7" i="3"/>
  <c r="I8" i="3"/>
  <c r="I9" i="3"/>
  <c r="I10" i="3"/>
  <c r="I11" i="3"/>
  <c r="I7" i="51"/>
  <c r="I8" i="51"/>
  <c r="I9" i="51"/>
  <c r="I10" i="51"/>
  <c r="I11" i="51"/>
  <c r="I7" i="41"/>
  <c r="I8" i="41"/>
  <c r="I9" i="41"/>
  <c r="I10" i="41"/>
  <c r="I11" i="41"/>
  <c r="I7" i="42"/>
  <c r="I8" i="42"/>
  <c r="I9" i="42"/>
  <c r="I10" i="42"/>
  <c r="I11" i="42"/>
  <c r="I7" i="43"/>
  <c r="I8" i="43"/>
  <c r="I9" i="43"/>
  <c r="I10" i="43"/>
  <c r="I11" i="43"/>
  <c r="I7" i="44"/>
  <c r="I8" i="44"/>
  <c r="I9" i="44"/>
  <c r="I10" i="44"/>
  <c r="I11" i="44"/>
  <c r="I7" i="52"/>
  <c r="I8" i="52"/>
  <c r="I9" i="52"/>
  <c r="I10" i="52"/>
  <c r="I11" i="52"/>
  <c r="I7" i="53"/>
  <c r="I8" i="53"/>
  <c r="I9" i="53"/>
  <c r="I10" i="53"/>
  <c r="I11" i="53"/>
  <c r="I7" i="45"/>
  <c r="I8" i="45"/>
  <c r="I9" i="45"/>
  <c r="I10" i="45"/>
  <c r="I11" i="45"/>
  <c r="I7" i="46"/>
  <c r="I8" i="46"/>
  <c r="I9" i="46"/>
  <c r="I10" i="46"/>
  <c r="I11" i="46"/>
  <c r="I7" i="47"/>
  <c r="I8" i="47"/>
  <c r="I9" i="47"/>
  <c r="I10" i="47"/>
  <c r="I11" i="47"/>
  <c r="I7" i="48"/>
  <c r="I8" i="48"/>
  <c r="I9" i="48"/>
  <c r="I10" i="48"/>
  <c r="I11" i="48"/>
  <c r="I7" i="49"/>
  <c r="I8" i="49"/>
  <c r="I9" i="49"/>
  <c r="I10" i="49"/>
  <c r="I11" i="49"/>
  <c r="I7" i="50"/>
  <c r="I8" i="50"/>
  <c r="I9" i="50"/>
  <c r="I10" i="50"/>
  <c r="I11" i="50"/>
  <c r="I11" i="37"/>
  <c r="I43" i="37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3"/>
  <c r="J8" i="3"/>
  <c r="J9" i="3"/>
  <c r="J10" i="3"/>
  <c r="J11" i="3"/>
  <c r="J18" i="3"/>
  <c r="J19" i="3"/>
  <c r="J20" i="3"/>
  <c r="J21" i="3"/>
  <c r="J22" i="3"/>
  <c r="J23" i="3"/>
  <c r="J24" i="3"/>
  <c r="J43" i="3"/>
  <c r="J7" i="51"/>
  <c r="J8" i="51"/>
  <c r="J9" i="51"/>
  <c r="J10" i="51"/>
  <c r="J11" i="51"/>
  <c r="J18" i="51"/>
  <c r="J19" i="51"/>
  <c r="J20" i="51"/>
  <c r="J21" i="51"/>
  <c r="J22" i="51"/>
  <c r="J23" i="51"/>
  <c r="J24" i="51"/>
  <c r="J43" i="51"/>
  <c r="J7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J7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J7" i="43"/>
  <c r="J8" i="43"/>
  <c r="J9" i="43"/>
  <c r="J10" i="43"/>
  <c r="J11" i="43"/>
  <c r="J18" i="43"/>
  <c r="J19" i="43"/>
  <c r="J20" i="43"/>
  <c r="J21" i="43"/>
  <c r="J22" i="43"/>
  <c r="J23" i="43"/>
  <c r="J24" i="43"/>
  <c r="J43" i="43"/>
  <c r="J7" i="44"/>
  <c r="J8" i="44"/>
  <c r="J9" i="44"/>
  <c r="J10" i="44"/>
  <c r="J11" i="44"/>
  <c r="J18" i="44"/>
  <c r="J19" i="44"/>
  <c r="J20" i="44"/>
  <c r="J21" i="44"/>
  <c r="J22" i="44"/>
  <c r="J23" i="44"/>
  <c r="J24" i="44"/>
  <c r="J43" i="44"/>
  <c r="J7" i="52"/>
  <c r="J8" i="52"/>
  <c r="J9" i="52"/>
  <c r="J10" i="52"/>
  <c r="J11" i="52"/>
  <c r="J18" i="52"/>
  <c r="J19" i="52"/>
  <c r="J20" i="52"/>
  <c r="J21" i="52"/>
  <c r="J22" i="52"/>
  <c r="J23" i="52"/>
  <c r="J24" i="52"/>
  <c r="J43" i="52"/>
  <c r="J7" i="53"/>
  <c r="J8" i="53"/>
  <c r="J9" i="53"/>
  <c r="J10" i="53"/>
  <c r="J11" i="53"/>
  <c r="J18" i="53"/>
  <c r="J19" i="53"/>
  <c r="J20" i="53"/>
  <c r="J21" i="53"/>
  <c r="J22" i="53"/>
  <c r="J23" i="53"/>
  <c r="J24" i="53"/>
  <c r="J43" i="53"/>
  <c r="J7" i="45"/>
  <c r="J8" i="45"/>
  <c r="J9" i="45"/>
  <c r="J10" i="45"/>
  <c r="J11" i="45"/>
  <c r="J18" i="45"/>
  <c r="J19" i="45"/>
  <c r="J20" i="45"/>
  <c r="J21" i="45"/>
  <c r="J22" i="45"/>
  <c r="J23" i="45"/>
  <c r="J24" i="45"/>
  <c r="J43" i="45"/>
  <c r="J7" i="46"/>
  <c r="J8" i="46"/>
  <c r="J9" i="46"/>
  <c r="J10" i="46"/>
  <c r="J11" i="46"/>
  <c r="J18" i="46"/>
  <c r="J19" i="46"/>
  <c r="J20" i="46"/>
  <c r="J21" i="46"/>
  <c r="J22" i="46"/>
  <c r="J23" i="46"/>
  <c r="J24" i="46"/>
  <c r="J43" i="46"/>
  <c r="J7" i="47"/>
  <c r="J8" i="47"/>
  <c r="J9" i="47"/>
  <c r="J10" i="47"/>
  <c r="J11" i="47"/>
  <c r="J18" i="47"/>
  <c r="J19" i="47"/>
  <c r="J20" i="47"/>
  <c r="J21" i="47"/>
  <c r="J22" i="47"/>
  <c r="J23" i="47"/>
  <c r="J24" i="47"/>
  <c r="J43" i="47"/>
  <c r="J7" i="48"/>
  <c r="J8" i="48"/>
  <c r="J9" i="48"/>
  <c r="J10" i="48"/>
  <c r="J11" i="48"/>
  <c r="J18" i="48"/>
  <c r="J19" i="48"/>
  <c r="J20" i="48"/>
  <c r="J21" i="48"/>
  <c r="J22" i="48"/>
  <c r="J23" i="48"/>
  <c r="J24" i="48"/>
  <c r="J43" i="48"/>
  <c r="J7" i="49"/>
  <c r="J8" i="49"/>
  <c r="J9" i="49"/>
  <c r="J10" i="49"/>
  <c r="J11" i="49"/>
  <c r="J18" i="49"/>
  <c r="J19" i="49"/>
  <c r="J20" i="49"/>
  <c r="J21" i="49"/>
  <c r="J22" i="49"/>
  <c r="J23" i="49"/>
  <c r="J24" i="49"/>
  <c r="J43" i="49"/>
  <c r="J7" i="50"/>
  <c r="J8" i="50"/>
  <c r="J9" i="50"/>
  <c r="J10" i="50"/>
  <c r="J11" i="50"/>
  <c r="J18" i="50"/>
  <c r="J19" i="50"/>
  <c r="J20" i="50"/>
  <c r="J21" i="50"/>
  <c r="J22" i="50"/>
  <c r="J23" i="50"/>
  <c r="J24" i="50"/>
  <c r="J43" i="50"/>
  <c r="J43" i="37"/>
  <c r="K7" i="2"/>
  <c r="K8" i="2"/>
  <c r="K9" i="2"/>
  <c r="K10" i="2"/>
  <c r="K11" i="2"/>
  <c r="K18" i="2"/>
  <c r="K19" i="2"/>
  <c r="K20" i="2"/>
  <c r="K21" i="2"/>
  <c r="K22" i="2"/>
  <c r="K23" i="2"/>
  <c r="K24" i="2"/>
  <c r="K43" i="2"/>
  <c r="K7" i="3"/>
  <c r="K8" i="3"/>
  <c r="K9" i="3"/>
  <c r="K10" i="3"/>
  <c r="K11" i="3"/>
  <c r="K18" i="3"/>
  <c r="K19" i="3"/>
  <c r="K20" i="3"/>
  <c r="K21" i="3"/>
  <c r="K22" i="3"/>
  <c r="K23" i="3"/>
  <c r="K24" i="3"/>
  <c r="K43" i="3"/>
  <c r="K7" i="51"/>
  <c r="K8" i="51"/>
  <c r="K9" i="51"/>
  <c r="K10" i="51"/>
  <c r="K11" i="51"/>
  <c r="K18" i="51"/>
  <c r="K19" i="51"/>
  <c r="K20" i="51"/>
  <c r="K21" i="51"/>
  <c r="K22" i="51"/>
  <c r="K23" i="51"/>
  <c r="K24" i="51"/>
  <c r="K43" i="51"/>
  <c r="K7" i="41"/>
  <c r="K8" i="41"/>
  <c r="K9" i="41"/>
  <c r="K10" i="41"/>
  <c r="K11" i="41"/>
  <c r="K18" i="41"/>
  <c r="K19" i="41"/>
  <c r="K20" i="41"/>
  <c r="K21" i="41"/>
  <c r="K22" i="41"/>
  <c r="K23" i="41"/>
  <c r="K24" i="41"/>
  <c r="K43" i="41"/>
  <c r="K7" i="42"/>
  <c r="K8" i="42"/>
  <c r="K9" i="42"/>
  <c r="K10" i="42"/>
  <c r="K11" i="42"/>
  <c r="K18" i="42"/>
  <c r="K19" i="42"/>
  <c r="K20" i="42"/>
  <c r="K21" i="42"/>
  <c r="K22" i="42"/>
  <c r="K23" i="42"/>
  <c r="K24" i="42"/>
  <c r="K43" i="42"/>
  <c r="K7" i="43"/>
  <c r="K8" i="43"/>
  <c r="K9" i="43"/>
  <c r="K10" i="43"/>
  <c r="K11" i="43"/>
  <c r="K18" i="43"/>
  <c r="K19" i="43"/>
  <c r="K20" i="43"/>
  <c r="K21" i="43"/>
  <c r="K22" i="43"/>
  <c r="K23" i="43"/>
  <c r="K24" i="43"/>
  <c r="K43" i="43"/>
  <c r="K7" i="44"/>
  <c r="K8" i="44"/>
  <c r="K9" i="44"/>
  <c r="K10" i="44"/>
  <c r="K11" i="44"/>
  <c r="K18" i="44"/>
  <c r="K19" i="44"/>
  <c r="K20" i="44"/>
  <c r="K21" i="44"/>
  <c r="K22" i="44"/>
  <c r="K23" i="44"/>
  <c r="K24" i="44"/>
  <c r="K43" i="44"/>
  <c r="K7" i="52"/>
  <c r="K8" i="52"/>
  <c r="K9" i="52"/>
  <c r="K10" i="52"/>
  <c r="K11" i="52"/>
  <c r="K18" i="52"/>
  <c r="K19" i="52"/>
  <c r="K20" i="52"/>
  <c r="K21" i="52"/>
  <c r="K22" i="52"/>
  <c r="K23" i="52"/>
  <c r="K24" i="52"/>
  <c r="K43" i="52"/>
  <c r="K7" i="53"/>
  <c r="K8" i="53"/>
  <c r="K9" i="53"/>
  <c r="K10" i="53"/>
  <c r="K11" i="53"/>
  <c r="K18" i="53"/>
  <c r="K19" i="53"/>
  <c r="K20" i="53"/>
  <c r="K21" i="53"/>
  <c r="K22" i="53"/>
  <c r="K23" i="53"/>
  <c r="K24" i="53"/>
  <c r="K43" i="53"/>
  <c r="K7" i="45"/>
  <c r="K8" i="45"/>
  <c r="K9" i="45"/>
  <c r="K10" i="45"/>
  <c r="K11" i="45"/>
  <c r="K18" i="45"/>
  <c r="K19" i="45"/>
  <c r="K20" i="45"/>
  <c r="K21" i="45"/>
  <c r="K22" i="45"/>
  <c r="K23" i="45"/>
  <c r="K24" i="45"/>
  <c r="K43" i="45"/>
  <c r="K7" i="46"/>
  <c r="K8" i="46"/>
  <c r="K9" i="46"/>
  <c r="K10" i="46"/>
  <c r="K11" i="46"/>
  <c r="K18" i="46"/>
  <c r="K19" i="46"/>
  <c r="K20" i="46"/>
  <c r="K21" i="46"/>
  <c r="K22" i="46"/>
  <c r="K23" i="46"/>
  <c r="K24" i="46"/>
  <c r="K43" i="46"/>
  <c r="K7" i="47"/>
  <c r="K8" i="47"/>
  <c r="K9" i="47"/>
  <c r="K10" i="47"/>
  <c r="K11" i="47"/>
  <c r="K18" i="47"/>
  <c r="K19" i="47"/>
  <c r="K20" i="47"/>
  <c r="K21" i="47"/>
  <c r="K22" i="47"/>
  <c r="K23" i="47"/>
  <c r="K24" i="47"/>
  <c r="K43" i="47"/>
  <c r="K7" i="48"/>
  <c r="K8" i="48"/>
  <c r="K9" i="48"/>
  <c r="K10" i="48"/>
  <c r="K11" i="48"/>
  <c r="K18" i="48"/>
  <c r="K19" i="48"/>
  <c r="K20" i="48"/>
  <c r="K21" i="48"/>
  <c r="K22" i="48"/>
  <c r="K23" i="48"/>
  <c r="K24" i="48"/>
  <c r="K43" i="48"/>
  <c r="K7" i="49"/>
  <c r="K8" i="49"/>
  <c r="K9" i="49"/>
  <c r="K10" i="49"/>
  <c r="K11" i="49"/>
  <c r="K18" i="49"/>
  <c r="K19" i="49"/>
  <c r="K20" i="49"/>
  <c r="K21" i="49"/>
  <c r="K22" i="49"/>
  <c r="K23" i="49"/>
  <c r="K24" i="49"/>
  <c r="K43" i="49"/>
  <c r="K7" i="50"/>
  <c r="K8" i="50"/>
  <c r="K9" i="50"/>
  <c r="K10" i="50"/>
  <c r="K11" i="50"/>
  <c r="K18" i="50"/>
  <c r="K19" i="50"/>
  <c r="K20" i="50"/>
  <c r="K21" i="50"/>
  <c r="K22" i="50"/>
  <c r="K23" i="50"/>
  <c r="K24" i="50"/>
  <c r="K43" i="50"/>
  <c r="K43" i="37"/>
  <c r="L7" i="2"/>
  <c r="L8" i="2"/>
  <c r="L9" i="2"/>
  <c r="L10" i="2"/>
  <c r="L11" i="2"/>
  <c r="L18" i="2"/>
  <c r="L19" i="2"/>
  <c r="L20" i="2"/>
  <c r="L21" i="2"/>
  <c r="L22" i="2"/>
  <c r="L23" i="2"/>
  <c r="L24" i="2"/>
  <c r="L43" i="2"/>
  <c r="L7" i="3"/>
  <c r="L8" i="3"/>
  <c r="L9" i="3"/>
  <c r="L10" i="3"/>
  <c r="L11" i="3"/>
  <c r="L18" i="3"/>
  <c r="L19" i="3"/>
  <c r="L20" i="3"/>
  <c r="L21" i="3"/>
  <c r="L22" i="3"/>
  <c r="L23" i="3"/>
  <c r="L24" i="3"/>
  <c r="L43" i="3"/>
  <c r="L7" i="51"/>
  <c r="L8" i="51"/>
  <c r="L9" i="51"/>
  <c r="L10" i="51"/>
  <c r="L11" i="51"/>
  <c r="L18" i="51"/>
  <c r="L19" i="51"/>
  <c r="L20" i="51"/>
  <c r="L21" i="51"/>
  <c r="L22" i="51"/>
  <c r="L23" i="51"/>
  <c r="L24" i="51"/>
  <c r="L43" i="51"/>
  <c r="L7" i="41"/>
  <c r="L8" i="41"/>
  <c r="L9" i="41"/>
  <c r="L10" i="41"/>
  <c r="L11" i="41"/>
  <c r="L18" i="41"/>
  <c r="L19" i="41"/>
  <c r="L20" i="41"/>
  <c r="L21" i="41"/>
  <c r="L22" i="41"/>
  <c r="L23" i="41"/>
  <c r="L24" i="41"/>
  <c r="L43" i="41"/>
  <c r="L7" i="42"/>
  <c r="L8" i="42"/>
  <c r="L9" i="42"/>
  <c r="L10" i="42"/>
  <c r="L11" i="42"/>
  <c r="L18" i="42"/>
  <c r="L19" i="42"/>
  <c r="L20" i="42"/>
  <c r="L21" i="42"/>
  <c r="L22" i="42"/>
  <c r="L23" i="42"/>
  <c r="L24" i="42"/>
  <c r="L4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43" i="43"/>
  <c r="L7" i="44"/>
  <c r="L8" i="44"/>
  <c r="L9" i="44"/>
  <c r="L10" i="44"/>
  <c r="L11" i="44"/>
  <c r="L18" i="44"/>
  <c r="L19" i="44"/>
  <c r="L20" i="44"/>
  <c r="L21" i="44"/>
  <c r="L22" i="44"/>
  <c r="L23" i="44"/>
  <c r="L24" i="44"/>
  <c r="L43" i="44"/>
  <c r="L7" i="52"/>
  <c r="L8" i="52"/>
  <c r="L9" i="52"/>
  <c r="L10" i="52"/>
  <c r="L11" i="52"/>
  <c r="L18" i="52"/>
  <c r="L19" i="52"/>
  <c r="L20" i="52"/>
  <c r="L21" i="52"/>
  <c r="L22" i="52"/>
  <c r="L23" i="52"/>
  <c r="L24" i="52"/>
  <c r="L43" i="52"/>
  <c r="L7" i="53"/>
  <c r="L8" i="53"/>
  <c r="L9" i="53"/>
  <c r="L10" i="53"/>
  <c r="L11" i="53"/>
  <c r="L18" i="53"/>
  <c r="L19" i="53"/>
  <c r="L20" i="53"/>
  <c r="L21" i="53"/>
  <c r="L22" i="53"/>
  <c r="L23" i="53"/>
  <c r="L24" i="53"/>
  <c r="L43" i="53"/>
  <c r="L7" i="45"/>
  <c r="L8" i="45"/>
  <c r="L9" i="45"/>
  <c r="L10" i="45"/>
  <c r="L11" i="45"/>
  <c r="L18" i="45"/>
  <c r="L19" i="45"/>
  <c r="L20" i="45"/>
  <c r="L21" i="45"/>
  <c r="L22" i="45"/>
  <c r="L23" i="45"/>
  <c r="L24" i="45"/>
  <c r="L43" i="45"/>
  <c r="L7" i="46"/>
  <c r="L8" i="46"/>
  <c r="L9" i="46"/>
  <c r="L10" i="46"/>
  <c r="L11" i="46"/>
  <c r="L18" i="46"/>
  <c r="L19" i="46"/>
  <c r="L20" i="46"/>
  <c r="L21" i="46"/>
  <c r="L22" i="46"/>
  <c r="L23" i="46"/>
  <c r="L24" i="46"/>
  <c r="L43" i="46"/>
  <c r="L7" i="47"/>
  <c r="L8" i="47"/>
  <c r="L9" i="47"/>
  <c r="L10" i="47"/>
  <c r="L11" i="47"/>
  <c r="L18" i="47"/>
  <c r="L19" i="47"/>
  <c r="L20" i="47"/>
  <c r="L21" i="47"/>
  <c r="L22" i="47"/>
  <c r="L23" i="47"/>
  <c r="L24" i="47"/>
  <c r="L43" i="47"/>
  <c r="L7" i="48"/>
  <c r="L8" i="48"/>
  <c r="L9" i="48"/>
  <c r="L10" i="48"/>
  <c r="L11" i="48"/>
  <c r="L18" i="48"/>
  <c r="L19" i="48"/>
  <c r="L20" i="48"/>
  <c r="L21" i="48"/>
  <c r="L22" i="48"/>
  <c r="L23" i="48"/>
  <c r="L24" i="48"/>
  <c r="L43" i="48"/>
  <c r="L7" i="49"/>
  <c r="L8" i="49"/>
  <c r="L9" i="49"/>
  <c r="L10" i="49"/>
  <c r="L11" i="49"/>
  <c r="L18" i="49"/>
  <c r="L19" i="49"/>
  <c r="L20" i="49"/>
  <c r="L21" i="49"/>
  <c r="L22" i="49"/>
  <c r="L23" i="49"/>
  <c r="L24" i="49"/>
  <c r="L43" i="49"/>
  <c r="L7" i="50"/>
  <c r="L8" i="50"/>
  <c r="L9" i="50"/>
  <c r="L10" i="50"/>
  <c r="L11" i="50"/>
  <c r="L18" i="50"/>
  <c r="L19" i="50"/>
  <c r="L20" i="50"/>
  <c r="L21" i="50"/>
  <c r="L22" i="50"/>
  <c r="L23" i="50"/>
  <c r="L24" i="50"/>
  <c r="L43" i="50"/>
  <c r="L43" i="37"/>
  <c r="M11" i="46"/>
  <c r="M24" i="46"/>
  <c r="M43" i="46"/>
  <c r="M11" i="2"/>
  <c r="M24" i="2"/>
  <c r="M43" i="2"/>
  <c r="M11" i="3"/>
  <c r="M24" i="3"/>
  <c r="M43" i="3"/>
  <c r="M11" i="51"/>
  <c r="M24" i="51"/>
  <c r="M43" i="51"/>
  <c r="M11" i="41"/>
  <c r="M24" i="41"/>
  <c r="M43" i="41"/>
  <c r="M11" i="42"/>
  <c r="M24" i="42"/>
  <c r="M43" i="42"/>
  <c r="M11" i="43"/>
  <c r="M24" i="43"/>
  <c r="M43" i="43"/>
  <c r="M11" i="44"/>
  <c r="M24" i="44"/>
  <c r="M43" i="44"/>
  <c r="M11" i="52"/>
  <c r="M24" i="52"/>
  <c r="M43" i="52"/>
  <c r="M11" i="53"/>
  <c r="M24" i="53"/>
  <c r="M43" i="53"/>
  <c r="M11" i="45"/>
  <c r="M24" i="45"/>
  <c r="M43" i="45"/>
  <c r="M11" i="47"/>
  <c r="M24" i="47"/>
  <c r="M43" i="47"/>
  <c r="M11" i="48"/>
  <c r="M24" i="48"/>
  <c r="M43" i="48"/>
  <c r="M11" i="49"/>
  <c r="M24" i="49"/>
  <c r="M43" i="49"/>
  <c r="M11" i="50"/>
  <c r="M24" i="50"/>
  <c r="M43" i="50"/>
  <c r="M43" i="37"/>
  <c r="N11" i="46"/>
  <c r="N24" i="46"/>
  <c r="N43" i="46"/>
  <c r="N11" i="2"/>
  <c r="N24" i="2"/>
  <c r="N43" i="2"/>
  <c r="N11" i="3"/>
  <c r="N24" i="3"/>
  <c r="N43" i="3"/>
  <c r="N11" i="51"/>
  <c r="N24" i="51"/>
  <c r="N43" i="51"/>
  <c r="N11" i="41"/>
  <c r="N24" i="41"/>
  <c r="N43" i="41"/>
  <c r="N11" i="42"/>
  <c r="N24" i="42"/>
  <c r="N43" i="42"/>
  <c r="N11" i="43"/>
  <c r="N24" i="43"/>
  <c r="N43" i="43"/>
  <c r="N11" i="44"/>
  <c r="N24" i="44"/>
  <c r="N43" i="44"/>
  <c r="N11" i="52"/>
  <c r="N24" i="52"/>
  <c r="N43" i="52"/>
  <c r="N11" i="53"/>
  <c r="N24" i="53"/>
  <c r="N43" i="53"/>
  <c r="N11" i="45"/>
  <c r="N24" i="45"/>
  <c r="N43" i="45"/>
  <c r="N11" i="47"/>
  <c r="N24" i="47"/>
  <c r="N43" i="47"/>
  <c r="N11" i="48"/>
  <c r="N24" i="48"/>
  <c r="N43" i="48"/>
  <c r="N11" i="49"/>
  <c r="N24" i="49"/>
  <c r="N43" i="49"/>
  <c r="N11" i="50"/>
  <c r="N24" i="50"/>
  <c r="N43" i="50"/>
  <c r="N43" i="37"/>
  <c r="O11" i="2"/>
  <c r="O24" i="2"/>
  <c r="O43" i="2"/>
  <c r="O11" i="3"/>
  <c r="O24" i="3"/>
  <c r="O43" i="3"/>
  <c r="O11" i="51"/>
  <c r="O24" i="51"/>
  <c r="O43" i="51"/>
  <c r="O11" i="41"/>
  <c r="O24" i="41"/>
  <c r="O43" i="41"/>
  <c r="O11" i="42"/>
  <c r="O24" i="42"/>
  <c r="O43" i="42"/>
  <c r="O11" i="43"/>
  <c r="O24" i="43"/>
  <c r="O43" i="43"/>
  <c r="O11" i="44"/>
  <c r="O24" i="44"/>
  <c r="O43" i="44"/>
  <c r="O11" i="52"/>
  <c r="O24" i="52"/>
  <c r="O43" i="52"/>
  <c r="O11" i="53"/>
  <c r="O24" i="53"/>
  <c r="O43" i="53"/>
  <c r="O11" i="45"/>
  <c r="O24" i="45"/>
  <c r="O43" i="45"/>
  <c r="O11" i="46"/>
  <c r="O24" i="46"/>
  <c r="O43" i="46"/>
  <c r="O11" i="47"/>
  <c r="O24" i="47"/>
  <c r="O43" i="47"/>
  <c r="O11" i="48"/>
  <c r="O24" i="48"/>
  <c r="O43" i="48"/>
  <c r="O11" i="49"/>
  <c r="O24" i="49"/>
  <c r="O43" i="49"/>
  <c r="O11" i="50"/>
  <c r="O24" i="50"/>
  <c r="O43" i="50"/>
  <c r="O43" i="37"/>
  <c r="P43" i="37"/>
  <c r="P39" i="50"/>
  <c r="P38" i="50"/>
  <c r="P37" i="50"/>
  <c r="P42" i="50"/>
  <c r="F40" i="50"/>
  <c r="I40" i="50"/>
  <c r="P40" i="50"/>
  <c r="T42" i="50"/>
  <c r="P36" i="50"/>
  <c r="T43" i="50"/>
  <c r="P34" i="50"/>
  <c r="T44" i="50"/>
  <c r="P32" i="50"/>
  <c r="T45" i="50"/>
  <c r="T46" i="50"/>
  <c r="P35" i="50"/>
  <c r="T47" i="50"/>
  <c r="T48" i="50"/>
  <c r="P39" i="49"/>
  <c r="P38" i="49"/>
  <c r="P37" i="49"/>
  <c r="P42" i="49"/>
  <c r="F40" i="49"/>
  <c r="I40" i="49"/>
  <c r="P40" i="49"/>
  <c r="T42" i="49"/>
  <c r="P36" i="49"/>
  <c r="T43" i="49"/>
  <c r="P34" i="49"/>
  <c r="T44" i="49"/>
  <c r="P32" i="49"/>
  <c r="T45" i="49"/>
  <c r="T46" i="49"/>
  <c r="P35" i="49"/>
  <c r="T47" i="49"/>
  <c r="T48" i="49"/>
  <c r="P39" i="48"/>
  <c r="P38" i="48"/>
  <c r="P37" i="48"/>
  <c r="P42" i="48"/>
  <c r="F40" i="48"/>
  <c r="I40" i="48"/>
  <c r="P40" i="48"/>
  <c r="T42" i="48"/>
  <c r="P36" i="48"/>
  <c r="T43" i="48"/>
  <c r="P34" i="48"/>
  <c r="T44" i="48"/>
  <c r="P32" i="48"/>
  <c r="T45" i="48"/>
  <c r="T46" i="48"/>
  <c r="P35" i="48"/>
  <c r="T47" i="48"/>
  <c r="T48" i="48"/>
  <c r="P39" i="47"/>
  <c r="P38" i="47"/>
  <c r="P37" i="47"/>
  <c r="P42" i="47"/>
  <c r="F40" i="47"/>
  <c r="I40" i="47"/>
  <c r="P40" i="47"/>
  <c r="T42" i="47"/>
  <c r="P36" i="47"/>
  <c r="T43" i="47"/>
  <c r="P34" i="47"/>
  <c r="T44" i="47"/>
  <c r="P32" i="47"/>
  <c r="T45" i="47"/>
  <c r="T46" i="47"/>
  <c r="P35" i="47"/>
  <c r="T47" i="47"/>
  <c r="T48" i="47"/>
  <c r="P39" i="46"/>
  <c r="P38" i="46"/>
  <c r="P37" i="46"/>
  <c r="P42" i="46"/>
  <c r="F40" i="46"/>
  <c r="I40" i="46"/>
  <c r="P40" i="46"/>
  <c r="T42" i="46"/>
  <c r="P36" i="46"/>
  <c r="T43" i="46"/>
  <c r="P34" i="46"/>
  <c r="T44" i="46"/>
  <c r="P32" i="46"/>
  <c r="T45" i="46"/>
  <c r="T46" i="46"/>
  <c r="P35" i="46"/>
  <c r="T47" i="46"/>
  <c r="T48" i="46"/>
  <c r="P39" i="45"/>
  <c r="P38" i="45"/>
  <c r="P37" i="45"/>
  <c r="P42" i="45"/>
  <c r="F40" i="45"/>
  <c r="I40" i="45"/>
  <c r="P40" i="45"/>
  <c r="T42" i="45"/>
  <c r="P36" i="45"/>
  <c r="T43" i="45"/>
  <c r="P34" i="45"/>
  <c r="T44" i="45"/>
  <c r="P32" i="45"/>
  <c r="T45" i="45"/>
  <c r="T46" i="45"/>
  <c r="P35" i="45"/>
  <c r="T47" i="45"/>
  <c r="T48" i="45"/>
  <c r="P39" i="53"/>
  <c r="P38" i="53"/>
  <c r="P37" i="53"/>
  <c r="P42" i="53"/>
  <c r="F40" i="53"/>
  <c r="I40" i="53"/>
  <c r="P40" i="53"/>
  <c r="T42" i="53"/>
  <c r="P36" i="53"/>
  <c r="T43" i="53"/>
  <c r="P34" i="53"/>
  <c r="T44" i="53"/>
  <c r="P32" i="53"/>
  <c r="T45" i="53"/>
  <c r="T46" i="53"/>
  <c r="P35" i="53"/>
  <c r="T47" i="53"/>
  <c r="T48" i="53"/>
  <c r="P39" i="52"/>
  <c r="P38" i="52"/>
  <c r="P37" i="52"/>
  <c r="P42" i="52"/>
  <c r="F40" i="52"/>
  <c r="I40" i="52"/>
  <c r="P40" i="52"/>
  <c r="T42" i="52"/>
  <c r="P36" i="52"/>
  <c r="T43" i="52"/>
  <c r="P34" i="52"/>
  <c r="T44" i="52"/>
  <c r="P32" i="52"/>
  <c r="T45" i="52"/>
  <c r="T46" i="52"/>
  <c r="P35" i="52"/>
  <c r="T47" i="52"/>
  <c r="T48" i="52"/>
  <c r="P39" i="44"/>
  <c r="P38" i="44"/>
  <c r="P37" i="44"/>
  <c r="P42" i="44"/>
  <c r="F40" i="44"/>
  <c r="I40" i="44"/>
  <c r="P40" i="44"/>
  <c r="T42" i="44"/>
  <c r="P36" i="44"/>
  <c r="T43" i="44"/>
  <c r="P34" i="44"/>
  <c r="T44" i="44"/>
  <c r="P32" i="44"/>
  <c r="T45" i="44"/>
  <c r="T46" i="44"/>
  <c r="P35" i="44"/>
  <c r="T47" i="44"/>
  <c r="T48" i="44"/>
  <c r="P39" i="43"/>
  <c r="P38" i="43"/>
  <c r="P37" i="43"/>
  <c r="P42" i="43"/>
  <c r="F40" i="43"/>
  <c r="I40" i="43"/>
  <c r="P40" i="43"/>
  <c r="T42" i="43"/>
  <c r="P36" i="43"/>
  <c r="T43" i="43"/>
  <c r="P34" i="43"/>
  <c r="T44" i="43"/>
  <c r="P32" i="43"/>
  <c r="T45" i="43"/>
  <c r="T46" i="43"/>
  <c r="P35" i="43"/>
  <c r="T47" i="43"/>
  <c r="T48" i="43"/>
  <c r="P39" i="42"/>
  <c r="P38" i="42"/>
  <c r="P37" i="42"/>
  <c r="P42" i="42"/>
  <c r="F40" i="42"/>
  <c r="I40" i="42"/>
  <c r="P40" i="42"/>
  <c r="T42" i="42"/>
  <c r="P36" i="42"/>
  <c r="T43" i="42"/>
  <c r="P34" i="42"/>
  <c r="T44" i="42"/>
  <c r="P32" i="42"/>
  <c r="T45" i="42"/>
  <c r="T46" i="42"/>
  <c r="P35" i="42"/>
  <c r="T47" i="42"/>
  <c r="T48" i="42"/>
  <c r="P39" i="41"/>
  <c r="P38" i="41"/>
  <c r="P37" i="41"/>
  <c r="P42" i="41"/>
  <c r="F40" i="41"/>
  <c r="I40" i="41"/>
  <c r="P40" i="41"/>
  <c r="T42" i="41"/>
  <c r="P36" i="41"/>
  <c r="T43" i="41"/>
  <c r="P34" i="41"/>
  <c r="T44" i="41"/>
  <c r="P32" i="41"/>
  <c r="T45" i="41"/>
  <c r="T46" i="41"/>
  <c r="P35" i="41"/>
  <c r="T47" i="41"/>
  <c r="T48" i="41"/>
  <c r="P39" i="51"/>
  <c r="P38" i="51"/>
  <c r="P37" i="51"/>
  <c r="P42" i="51"/>
  <c r="F40" i="51"/>
  <c r="I40" i="51"/>
  <c r="P40" i="51"/>
  <c r="T42" i="51"/>
  <c r="P36" i="51"/>
  <c r="T43" i="51"/>
  <c r="P34" i="51"/>
  <c r="T44" i="51"/>
  <c r="P32" i="51"/>
  <c r="T45" i="51"/>
  <c r="T46" i="51"/>
  <c r="P35" i="51"/>
  <c r="T47" i="51"/>
  <c r="T48" i="51"/>
  <c r="P39" i="3"/>
  <c r="P38" i="3"/>
  <c r="P37" i="3"/>
  <c r="P42" i="3"/>
  <c r="F40" i="3"/>
  <c r="I40" i="3"/>
  <c r="P40" i="3"/>
  <c r="T42" i="3"/>
  <c r="P36" i="3"/>
  <c r="T43" i="3"/>
  <c r="P34" i="3"/>
  <c r="T44" i="3"/>
  <c r="P32" i="3"/>
  <c r="T45" i="3"/>
  <c r="T46" i="3"/>
  <c r="P35" i="3"/>
  <c r="T47" i="3"/>
  <c r="T48" i="3"/>
  <c r="P39" i="2"/>
  <c r="P38" i="2"/>
  <c r="P37" i="2"/>
  <c r="P42" i="2"/>
  <c r="F40" i="2"/>
  <c r="I40" i="2"/>
  <c r="P40" i="2"/>
  <c r="T42" i="2"/>
  <c r="P36" i="2"/>
  <c r="T43" i="2"/>
  <c r="P34" i="2"/>
  <c r="T44" i="2"/>
  <c r="P32" i="2"/>
  <c r="T45" i="2"/>
  <c r="T46" i="2"/>
  <c r="P35" i="2"/>
  <c r="T47" i="2"/>
  <c r="T48" i="2"/>
  <c r="P42" i="37"/>
  <c r="T42" i="37"/>
  <c r="P36" i="37"/>
  <c r="T43" i="37"/>
  <c r="P34" i="37"/>
  <c r="T44" i="37"/>
  <c r="P32" i="37"/>
  <c r="T45" i="37"/>
  <c r="T46" i="37"/>
  <c r="T47" i="37"/>
  <c r="T48" i="37"/>
  <c r="C5" i="2"/>
  <c r="C5" i="3"/>
  <c r="C5" i="51"/>
  <c r="C5" i="41"/>
  <c r="C5" i="42"/>
  <c r="C5" i="43"/>
  <c r="C5" i="44"/>
  <c r="C5" i="52"/>
  <c r="C5" i="53"/>
  <c r="C5" i="45"/>
  <c r="C5" i="46"/>
  <c r="C5" i="47"/>
  <c r="C5" i="48"/>
  <c r="C5" i="49"/>
  <c r="C5" i="50"/>
  <c r="C5" i="37"/>
  <c r="C6" i="46"/>
  <c r="C6" i="37"/>
  <c r="C9" i="2"/>
  <c r="C9" i="3"/>
  <c r="C9" i="51"/>
  <c r="C9" i="41"/>
  <c r="C9" i="42"/>
  <c r="C9" i="43"/>
  <c r="C9" i="44"/>
  <c r="C9" i="52"/>
  <c r="C9" i="53"/>
  <c r="C9" i="45"/>
  <c r="C9" i="46"/>
  <c r="C9" i="47"/>
  <c r="C9" i="48"/>
  <c r="C9" i="49"/>
  <c r="C9" i="50"/>
  <c r="C9" i="37"/>
  <c r="C10" i="2"/>
  <c r="C10" i="3"/>
  <c r="C10" i="51"/>
  <c r="C10" i="41"/>
  <c r="C10" i="42"/>
  <c r="C10" i="43"/>
  <c r="C10" i="44"/>
  <c r="C10" i="52"/>
  <c r="C10" i="53"/>
  <c r="C10" i="45"/>
  <c r="C10" i="46"/>
  <c r="C10" i="47"/>
  <c r="C10" i="48"/>
  <c r="C10" i="49"/>
  <c r="C10" i="50"/>
  <c r="C10" i="37"/>
  <c r="C24" i="37"/>
  <c r="C46" i="37"/>
  <c r="B49" i="50"/>
  <c r="B19" i="47"/>
  <c r="B19" i="53"/>
  <c r="C8" i="2"/>
  <c r="C11" i="2"/>
  <c r="C8" i="3"/>
  <c r="C11" i="3"/>
  <c r="C8" i="51"/>
  <c r="C11" i="51"/>
  <c r="C8" i="41"/>
  <c r="C11" i="41"/>
  <c r="C8" i="42"/>
  <c r="C11" i="42"/>
  <c r="C8" i="43"/>
  <c r="C11" i="43"/>
  <c r="C8" i="44"/>
  <c r="C11" i="44"/>
  <c r="C8" i="52"/>
  <c r="C11" i="52"/>
  <c r="C8" i="53"/>
  <c r="C11" i="53"/>
  <c r="C8" i="45"/>
  <c r="C11" i="45"/>
  <c r="C8" i="46"/>
  <c r="C11" i="46"/>
  <c r="C8" i="47"/>
  <c r="C11" i="47"/>
  <c r="C8" i="48"/>
  <c r="C11" i="48"/>
  <c r="C8" i="49"/>
  <c r="C11" i="49"/>
  <c r="C8" i="50"/>
  <c r="C11" i="50"/>
  <c r="C11" i="37"/>
  <c r="P19" i="50"/>
  <c r="P20" i="50"/>
  <c r="P21" i="50"/>
  <c r="P22" i="50"/>
  <c r="P23" i="50"/>
  <c r="P24" i="50"/>
  <c r="P19" i="49"/>
  <c r="P20" i="49"/>
  <c r="P21" i="49"/>
  <c r="P22" i="49"/>
  <c r="P23" i="49"/>
  <c r="P24" i="49"/>
  <c r="P19" i="48"/>
  <c r="P20" i="48"/>
  <c r="P21" i="48"/>
  <c r="P22" i="48"/>
  <c r="P23" i="48"/>
  <c r="P24" i="48"/>
  <c r="P19" i="47"/>
  <c r="P20" i="47"/>
  <c r="P21" i="47"/>
  <c r="P22" i="47"/>
  <c r="P23" i="47"/>
  <c r="P24" i="47"/>
  <c r="P19" i="46"/>
  <c r="P20" i="46"/>
  <c r="P21" i="46"/>
  <c r="P22" i="46"/>
  <c r="P23" i="46"/>
  <c r="P24" i="46"/>
  <c r="P19" i="45"/>
  <c r="P20" i="45"/>
  <c r="P21" i="45"/>
  <c r="P22" i="45"/>
  <c r="P23" i="45"/>
  <c r="P24" i="45"/>
  <c r="P19" i="53"/>
  <c r="P20" i="53"/>
  <c r="P21" i="53"/>
  <c r="P22" i="53"/>
  <c r="P23" i="53"/>
  <c r="P24" i="53"/>
  <c r="P19" i="52"/>
  <c r="P20" i="52"/>
  <c r="P21" i="52"/>
  <c r="P22" i="52"/>
  <c r="P23" i="52"/>
  <c r="P24" i="52"/>
  <c r="P19" i="44"/>
  <c r="P20" i="44"/>
  <c r="P21" i="44"/>
  <c r="P22" i="44"/>
  <c r="P23" i="44"/>
  <c r="P24" i="44"/>
  <c r="P19" i="43"/>
  <c r="P20" i="43"/>
  <c r="P21" i="43"/>
  <c r="P22" i="43"/>
  <c r="P23" i="43"/>
  <c r="P24" i="43"/>
  <c r="P19" i="42"/>
  <c r="P20" i="42"/>
  <c r="P21" i="42"/>
  <c r="P22" i="42"/>
  <c r="P23" i="42"/>
  <c r="P24" i="42"/>
  <c r="P19" i="41"/>
  <c r="P20" i="41"/>
  <c r="P21" i="41"/>
  <c r="P22" i="41"/>
  <c r="P23" i="41"/>
  <c r="P24" i="41"/>
  <c r="P19" i="51"/>
  <c r="P20" i="51"/>
  <c r="P21" i="51"/>
  <c r="P22" i="51"/>
  <c r="P23" i="51"/>
  <c r="P24" i="51"/>
  <c r="P19" i="3"/>
  <c r="P20" i="3"/>
  <c r="P21" i="3"/>
  <c r="P22" i="3"/>
  <c r="P23" i="3"/>
  <c r="P24" i="3"/>
  <c r="P19" i="2"/>
  <c r="P20" i="2"/>
  <c r="P21" i="2"/>
  <c r="P22" i="2"/>
  <c r="P23" i="2"/>
  <c r="P24" i="2"/>
  <c r="P18" i="50"/>
  <c r="P18" i="49"/>
  <c r="P18" i="48"/>
  <c r="P18" i="47"/>
  <c r="P18" i="46"/>
  <c r="P18" i="45"/>
  <c r="P18" i="53"/>
  <c r="P18" i="52"/>
  <c r="P18" i="44"/>
  <c r="P18" i="43"/>
  <c r="P18" i="42"/>
  <c r="P18" i="41"/>
  <c r="P18" i="51"/>
  <c r="P18" i="3"/>
  <c r="P18" i="2"/>
  <c r="B19" i="52"/>
  <c r="B18" i="52"/>
  <c r="B19" i="49"/>
  <c r="B18" i="49"/>
  <c r="B20" i="49"/>
  <c r="B21" i="49"/>
  <c r="B22" i="49"/>
  <c r="B24" i="49"/>
  <c r="B46" i="49"/>
  <c r="B47" i="49"/>
  <c r="B19" i="42"/>
  <c r="B18" i="42"/>
  <c r="B20" i="42"/>
  <c r="B21" i="42"/>
  <c r="B22" i="42"/>
  <c r="B24" i="42"/>
  <c r="B46" i="42"/>
  <c r="B47" i="42"/>
  <c r="B19" i="3"/>
  <c r="B18" i="3"/>
  <c r="B20" i="3"/>
  <c r="B21" i="3"/>
  <c r="B22" i="3"/>
  <c r="B24" i="3"/>
  <c r="B46" i="3"/>
  <c r="B47" i="3"/>
  <c r="B18" i="2"/>
  <c r="B19" i="2"/>
  <c r="B20" i="2"/>
  <c r="B21" i="2"/>
  <c r="B22" i="2"/>
  <c r="B23" i="2"/>
  <c r="B24" i="2"/>
  <c r="B46" i="2"/>
  <c r="B47" i="2"/>
  <c r="P6" i="3"/>
  <c r="P6" i="50"/>
  <c r="P7" i="50"/>
  <c r="P8" i="50"/>
  <c r="P9" i="50"/>
  <c r="P10" i="50"/>
  <c r="P11" i="50"/>
  <c r="P6" i="48"/>
  <c r="P7" i="48"/>
  <c r="P8" i="48"/>
  <c r="P9" i="48"/>
  <c r="P10" i="48"/>
  <c r="P11" i="48"/>
  <c r="P6" i="49"/>
  <c r="P7" i="49"/>
  <c r="P8" i="49"/>
  <c r="P9" i="49"/>
  <c r="P10" i="49"/>
  <c r="P11" i="49"/>
  <c r="P6" i="47"/>
  <c r="P7" i="47"/>
  <c r="P8" i="47"/>
  <c r="P9" i="47"/>
  <c r="P10" i="47"/>
  <c r="P11" i="47"/>
  <c r="P6" i="46"/>
  <c r="P7" i="46"/>
  <c r="P8" i="46"/>
  <c r="P9" i="46"/>
  <c r="P10" i="46"/>
  <c r="P11" i="46"/>
  <c r="P6" i="45"/>
  <c r="P7" i="45"/>
  <c r="P8" i="45"/>
  <c r="P9" i="45"/>
  <c r="P10" i="45"/>
  <c r="P11" i="45"/>
  <c r="P6" i="53"/>
  <c r="P7" i="53"/>
  <c r="P8" i="53"/>
  <c r="P9" i="53"/>
  <c r="P10" i="53"/>
  <c r="P11" i="53"/>
  <c r="P6" i="52"/>
  <c r="P7" i="52"/>
  <c r="P8" i="52"/>
  <c r="P9" i="52"/>
  <c r="P10" i="52"/>
  <c r="P11" i="52"/>
  <c r="P6" i="44"/>
  <c r="P7" i="44"/>
  <c r="P8" i="44"/>
  <c r="P9" i="44"/>
  <c r="P10" i="44"/>
  <c r="P11" i="44"/>
  <c r="P6" i="43"/>
  <c r="P7" i="43"/>
  <c r="P8" i="43"/>
  <c r="P9" i="43"/>
  <c r="P10" i="43"/>
  <c r="P11" i="43"/>
  <c r="P6" i="42"/>
  <c r="P7" i="42"/>
  <c r="P8" i="42"/>
  <c r="P9" i="42"/>
  <c r="P10" i="42"/>
  <c r="P11" i="42"/>
  <c r="P6" i="41"/>
  <c r="P7" i="41"/>
  <c r="P8" i="41"/>
  <c r="P9" i="41"/>
  <c r="P10" i="41"/>
  <c r="P11" i="41"/>
  <c r="P6" i="51"/>
  <c r="P7" i="51"/>
  <c r="P8" i="51"/>
  <c r="P9" i="51"/>
  <c r="P10" i="51"/>
  <c r="P11" i="51"/>
  <c r="P7" i="3"/>
  <c r="P8" i="3"/>
  <c r="P9" i="3"/>
  <c r="P10" i="3"/>
  <c r="P11" i="3"/>
  <c r="P6" i="2"/>
  <c r="P7" i="2"/>
  <c r="P8" i="2"/>
  <c r="P9" i="2"/>
  <c r="P10" i="2"/>
  <c r="P11" i="2"/>
  <c r="P5" i="42"/>
  <c r="P5" i="43"/>
  <c r="P5" i="44"/>
  <c r="P5" i="52"/>
  <c r="P5" i="45"/>
  <c r="P5" i="46"/>
  <c r="P5" i="49"/>
  <c r="P5" i="50"/>
  <c r="P5" i="48"/>
  <c r="P5" i="47"/>
  <c r="P5" i="53"/>
  <c r="P5" i="41"/>
  <c r="P5" i="51"/>
  <c r="P5" i="3"/>
  <c r="P5" i="2"/>
  <c r="C47" i="37"/>
  <c r="C47" i="2"/>
  <c r="C47" i="3"/>
  <c r="C47" i="51"/>
  <c r="C47" i="41"/>
  <c r="C47" i="42"/>
  <c r="C47" i="43"/>
  <c r="C47" i="44"/>
  <c r="C47" i="52"/>
  <c r="C47" i="53"/>
  <c r="C47" i="45"/>
  <c r="C47" i="46"/>
  <c r="C47" i="47"/>
  <c r="C47" i="48"/>
  <c r="C47" i="49"/>
  <c r="C47" i="50"/>
  <c r="S44" i="3"/>
  <c r="B34" i="37"/>
  <c r="C42" i="51"/>
  <c r="K33" i="37"/>
  <c r="K37" i="37"/>
  <c r="B33" i="37"/>
  <c r="E42" i="42"/>
  <c r="C32" i="37"/>
  <c r="E42" i="44"/>
  <c r="F42" i="44"/>
  <c r="G42" i="44"/>
  <c r="G42" i="53"/>
  <c r="H34" i="37"/>
  <c r="I42" i="53"/>
  <c r="D42" i="46"/>
  <c r="E42" i="46"/>
  <c r="F42" i="46"/>
  <c r="G32" i="37"/>
  <c r="G36" i="37"/>
  <c r="H32" i="37"/>
  <c r="H36" i="37"/>
  <c r="K39" i="37"/>
  <c r="E42" i="50"/>
  <c r="I42" i="50"/>
  <c r="K34" i="37"/>
  <c r="L42" i="50"/>
  <c r="S44" i="43"/>
  <c r="B22" i="51"/>
  <c r="B22" i="41"/>
  <c r="B22" i="43"/>
  <c r="B22" i="44"/>
  <c r="B22" i="52"/>
  <c r="B22" i="53"/>
  <c r="B22" i="45"/>
  <c r="B22" i="46"/>
  <c r="B22" i="47"/>
  <c r="B22" i="48"/>
  <c r="B22" i="50"/>
  <c r="B22" i="37"/>
  <c r="B18" i="51"/>
  <c r="B19" i="51"/>
  <c r="B20" i="51"/>
  <c r="B21" i="51"/>
  <c r="B23" i="51"/>
  <c r="B18" i="41"/>
  <c r="B19" i="41"/>
  <c r="B20" i="41"/>
  <c r="B21" i="41"/>
  <c r="B23" i="41"/>
  <c r="B24" i="41"/>
  <c r="B18" i="43"/>
  <c r="B19" i="43"/>
  <c r="B21" i="43"/>
  <c r="B23" i="43"/>
  <c r="B18" i="44"/>
  <c r="B19" i="44"/>
  <c r="B20" i="44"/>
  <c r="B21" i="44"/>
  <c r="B23" i="44"/>
  <c r="B23" i="45"/>
  <c r="B23" i="46"/>
  <c r="B23" i="48"/>
  <c r="B23" i="50"/>
  <c r="B23" i="37"/>
  <c r="B21" i="52"/>
  <c r="B24" i="52"/>
  <c r="B18" i="53"/>
  <c r="B20" i="53"/>
  <c r="B21" i="53"/>
  <c r="B24" i="53"/>
  <c r="B18" i="45"/>
  <c r="B19" i="45"/>
  <c r="B20" i="45"/>
  <c r="B21" i="45"/>
  <c r="B18" i="46"/>
  <c r="B19" i="46"/>
  <c r="B18" i="47"/>
  <c r="B20" i="47"/>
  <c r="B21" i="47"/>
  <c r="B24" i="47"/>
  <c r="B18" i="48"/>
  <c r="B19" i="48"/>
  <c r="B20" i="48"/>
  <c r="B21" i="48"/>
  <c r="B21" i="50"/>
  <c r="B21" i="37"/>
  <c r="B18" i="50"/>
  <c r="B19" i="50"/>
  <c r="B20" i="50"/>
  <c r="S37" i="37"/>
  <c r="S36" i="37"/>
  <c r="S35" i="37"/>
  <c r="L9" i="37"/>
  <c r="L21" i="37"/>
  <c r="L23" i="37"/>
  <c r="J9" i="37"/>
  <c r="J21" i="37"/>
  <c r="I22" i="37"/>
  <c r="G22" i="37"/>
  <c r="G21" i="37"/>
  <c r="G23" i="37"/>
  <c r="F7" i="37"/>
  <c r="F18" i="37"/>
  <c r="E22" i="37"/>
  <c r="O42" i="50"/>
  <c r="N42" i="50"/>
  <c r="M42" i="50"/>
  <c r="J42" i="50"/>
  <c r="G42" i="50"/>
  <c r="F42" i="50"/>
  <c r="D42" i="50"/>
  <c r="C42" i="50"/>
  <c r="B42" i="50"/>
  <c r="S37" i="50"/>
  <c r="R37" i="50"/>
  <c r="S36" i="50"/>
  <c r="R36" i="50"/>
  <c r="S35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9"/>
  <c r="N42" i="49"/>
  <c r="M42" i="49"/>
  <c r="L42" i="49"/>
  <c r="K42" i="49"/>
  <c r="J42" i="49"/>
  <c r="I42" i="49"/>
  <c r="H42" i="49"/>
  <c r="G42" i="49"/>
  <c r="F42" i="49"/>
  <c r="E42" i="49"/>
  <c r="D42" i="49"/>
  <c r="C42" i="49"/>
  <c r="S37" i="49"/>
  <c r="R37" i="49"/>
  <c r="S36" i="49"/>
  <c r="R36" i="49"/>
  <c r="S35" i="49"/>
  <c r="R35" i="49"/>
  <c r="R34" i="49"/>
  <c r="R33" i="49"/>
  <c r="R32" i="49"/>
  <c r="R31" i="49"/>
  <c r="R30" i="49"/>
  <c r="R29" i="49"/>
  <c r="A29" i="49"/>
  <c r="R28" i="49"/>
  <c r="R27" i="49"/>
  <c r="R26" i="49"/>
  <c r="R25" i="49"/>
  <c r="A15" i="49"/>
  <c r="O42" i="48"/>
  <c r="N42" i="48"/>
  <c r="M42" i="48"/>
  <c r="J42" i="48"/>
  <c r="I42" i="48"/>
  <c r="H42" i="48"/>
  <c r="G42" i="48"/>
  <c r="F42" i="48"/>
  <c r="E42" i="48"/>
  <c r="D42" i="48"/>
  <c r="C42" i="48"/>
  <c r="B42" i="48"/>
  <c r="S37" i="48"/>
  <c r="R37" i="48"/>
  <c r="S36" i="48"/>
  <c r="R36" i="48"/>
  <c r="S35" i="48"/>
  <c r="R35" i="48"/>
  <c r="R34" i="48"/>
  <c r="R33" i="48"/>
  <c r="R32" i="48"/>
  <c r="R31" i="48"/>
  <c r="R30" i="48"/>
  <c r="R29" i="48"/>
  <c r="A29" i="48"/>
  <c r="R28" i="48"/>
  <c r="R27" i="48"/>
  <c r="R26" i="48"/>
  <c r="R25" i="48"/>
  <c r="A15" i="48"/>
  <c r="O42" i="47"/>
  <c r="N42" i="47"/>
  <c r="M42" i="47"/>
  <c r="L42" i="47"/>
  <c r="K42" i="47"/>
  <c r="J42" i="47"/>
  <c r="I42" i="47"/>
  <c r="H42" i="47"/>
  <c r="G42" i="47"/>
  <c r="F42" i="47"/>
  <c r="E42" i="47"/>
  <c r="D42" i="47"/>
  <c r="C42" i="47"/>
  <c r="B42" i="47"/>
  <c r="S37" i="47"/>
  <c r="R37" i="47"/>
  <c r="S36" i="47"/>
  <c r="R36" i="47"/>
  <c r="S35" i="47"/>
  <c r="R35" i="47"/>
  <c r="R34" i="47"/>
  <c r="R33" i="47"/>
  <c r="R32" i="47"/>
  <c r="R31" i="47"/>
  <c r="R30" i="47"/>
  <c r="R29" i="47"/>
  <c r="A29" i="47"/>
  <c r="R28" i="47"/>
  <c r="R27" i="47"/>
  <c r="R26" i="47"/>
  <c r="R25" i="47"/>
  <c r="A15" i="47"/>
  <c r="O42" i="46"/>
  <c r="N42" i="46"/>
  <c r="M42" i="46"/>
  <c r="L42" i="46"/>
  <c r="K42" i="46"/>
  <c r="J42" i="46"/>
  <c r="I42" i="46"/>
  <c r="H42" i="46"/>
  <c r="C42" i="46"/>
  <c r="B42" i="46"/>
  <c r="S37" i="46"/>
  <c r="R37" i="46"/>
  <c r="S36" i="46"/>
  <c r="R36" i="46"/>
  <c r="S35" i="46"/>
  <c r="R35" i="46"/>
  <c r="R34" i="46"/>
  <c r="R33" i="46"/>
  <c r="R32" i="46"/>
  <c r="R31" i="46"/>
  <c r="R30" i="46"/>
  <c r="R29" i="46"/>
  <c r="A29" i="46"/>
  <c r="R28" i="46"/>
  <c r="R27" i="46"/>
  <c r="R26" i="46"/>
  <c r="R25" i="46"/>
  <c r="A15" i="46"/>
  <c r="O42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B42" i="45"/>
  <c r="S37" i="45"/>
  <c r="R37" i="45"/>
  <c r="S36" i="45"/>
  <c r="R36" i="45"/>
  <c r="S35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O42" i="53"/>
  <c r="N42" i="53"/>
  <c r="M42" i="53"/>
  <c r="L42" i="53"/>
  <c r="K42" i="53"/>
  <c r="J42" i="53"/>
  <c r="E42" i="53"/>
  <c r="D42" i="53"/>
  <c r="C42" i="53"/>
  <c r="B42" i="53"/>
  <c r="S37" i="53"/>
  <c r="R37" i="53"/>
  <c r="S36" i="53"/>
  <c r="R36" i="53"/>
  <c r="S35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O42" i="52"/>
  <c r="N42" i="52"/>
  <c r="M42" i="52"/>
  <c r="L42" i="52"/>
  <c r="K42" i="52"/>
  <c r="J42" i="52"/>
  <c r="I42" i="52"/>
  <c r="H42" i="52"/>
  <c r="G42" i="52"/>
  <c r="F42" i="52"/>
  <c r="E42" i="52"/>
  <c r="D42" i="52"/>
  <c r="C42" i="52"/>
  <c r="B42" i="52"/>
  <c r="S37" i="52"/>
  <c r="R37" i="52"/>
  <c r="S36" i="52"/>
  <c r="R36" i="52"/>
  <c r="S35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O42" i="44"/>
  <c r="N42" i="44"/>
  <c r="M42" i="44"/>
  <c r="L42" i="44"/>
  <c r="K42" i="44"/>
  <c r="J42" i="44"/>
  <c r="I42" i="44"/>
  <c r="H42" i="44"/>
  <c r="C42" i="44"/>
  <c r="B42" i="44"/>
  <c r="S37" i="44"/>
  <c r="R37" i="44"/>
  <c r="S36" i="44"/>
  <c r="R36" i="44"/>
  <c r="S35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S42" i="43"/>
  <c r="O42" i="43"/>
  <c r="N42" i="43"/>
  <c r="M42" i="43"/>
  <c r="L42" i="43"/>
  <c r="K42" i="43"/>
  <c r="J42" i="43"/>
  <c r="I42" i="43"/>
  <c r="H42" i="43"/>
  <c r="G42" i="43"/>
  <c r="F42" i="43"/>
  <c r="E42" i="43"/>
  <c r="D42" i="43"/>
  <c r="C42" i="43"/>
  <c r="B42" i="43"/>
  <c r="S37" i="43"/>
  <c r="R37" i="43"/>
  <c r="S36" i="43"/>
  <c r="R36" i="43"/>
  <c r="S35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M42" i="42"/>
  <c r="L42" i="42"/>
  <c r="K42" i="42"/>
  <c r="J42" i="42"/>
  <c r="I42" i="42"/>
  <c r="H42" i="42"/>
  <c r="G42" i="42"/>
  <c r="F42" i="42"/>
  <c r="S37" i="42"/>
  <c r="R37" i="42"/>
  <c r="S36" i="42"/>
  <c r="R36" i="42"/>
  <c r="S35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M42" i="41"/>
  <c r="K42" i="41"/>
  <c r="J42" i="41"/>
  <c r="H42" i="41"/>
  <c r="G42" i="41"/>
  <c r="E42" i="41"/>
  <c r="D42" i="41"/>
  <c r="C42" i="41"/>
  <c r="B42" i="41"/>
  <c r="S37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N42" i="51"/>
  <c r="M42" i="51"/>
  <c r="L42" i="51"/>
  <c r="K42" i="51"/>
  <c r="J42" i="51"/>
  <c r="I42" i="51"/>
  <c r="H42" i="51"/>
  <c r="G42" i="51"/>
  <c r="E42" i="51"/>
  <c r="D42" i="51"/>
  <c r="B42" i="51"/>
  <c r="S37" i="51"/>
  <c r="R37" i="51"/>
  <c r="S36" i="51"/>
  <c r="R36" i="51"/>
  <c r="S35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N42" i="3"/>
  <c r="M42" i="3"/>
  <c r="L42" i="3"/>
  <c r="K42" i="3"/>
  <c r="J42" i="3"/>
  <c r="I42" i="3"/>
  <c r="H42" i="3"/>
  <c r="F42" i="3"/>
  <c r="E42" i="3"/>
  <c r="D42" i="3"/>
  <c r="C42" i="3"/>
  <c r="B42" i="3"/>
  <c r="S37" i="3"/>
  <c r="R37" i="3"/>
  <c r="S36" i="3"/>
  <c r="R36" i="3"/>
  <c r="S35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37" i="37"/>
  <c r="O42" i="37"/>
  <c r="G33" i="37"/>
  <c r="H33" i="37"/>
  <c r="J33" i="37"/>
  <c r="M33" i="37"/>
  <c r="N33" i="37"/>
  <c r="O33" i="37"/>
  <c r="D34" i="37"/>
  <c r="E34" i="37"/>
  <c r="J34" i="37"/>
  <c r="L34" i="37"/>
  <c r="M34" i="37"/>
  <c r="N34" i="37"/>
  <c r="O34" i="37"/>
  <c r="B36" i="37"/>
  <c r="D36" i="37"/>
  <c r="E36" i="37"/>
  <c r="J36" i="37"/>
  <c r="K36" i="37"/>
  <c r="M36" i="37"/>
  <c r="N36" i="37"/>
  <c r="O36" i="37"/>
  <c r="H37" i="37"/>
  <c r="J37" i="37"/>
  <c r="M37" i="37"/>
  <c r="D38" i="37"/>
  <c r="E38" i="37"/>
  <c r="J38" i="37"/>
  <c r="M38" i="37"/>
  <c r="H39" i="37"/>
  <c r="J39" i="37"/>
  <c r="M39" i="37"/>
  <c r="M42" i="37"/>
  <c r="D32" i="37"/>
  <c r="E32" i="37"/>
  <c r="J32" i="37"/>
  <c r="K32" i="37"/>
  <c r="M32" i="37"/>
  <c r="N32" i="37"/>
  <c r="O32" i="37"/>
  <c r="B19" i="37"/>
  <c r="C19" i="37"/>
  <c r="I19" i="37"/>
  <c r="L19" i="37"/>
  <c r="M19" i="37"/>
  <c r="N19" i="37"/>
  <c r="O19" i="37"/>
  <c r="C20" i="37"/>
  <c r="I20" i="37"/>
  <c r="K20" i="37"/>
  <c r="M20" i="37"/>
  <c r="N20" i="37"/>
  <c r="O20" i="37"/>
  <c r="C21" i="37"/>
  <c r="I21" i="37"/>
  <c r="M21" i="37"/>
  <c r="N21" i="37"/>
  <c r="O21" i="37"/>
  <c r="C22" i="37"/>
  <c r="J22" i="37"/>
  <c r="M22" i="37"/>
  <c r="N22" i="37"/>
  <c r="O22" i="37"/>
  <c r="C23" i="37"/>
  <c r="I23" i="37"/>
  <c r="M23" i="37"/>
  <c r="N23" i="37"/>
  <c r="O23" i="37"/>
  <c r="M24" i="37"/>
  <c r="N24" i="37"/>
  <c r="O24" i="37"/>
  <c r="C18" i="37"/>
  <c r="G18" i="37"/>
  <c r="M18" i="37"/>
  <c r="N18" i="37"/>
  <c r="O18" i="37"/>
  <c r="I7" i="37"/>
  <c r="K7" i="37"/>
  <c r="L7" i="37"/>
  <c r="M7" i="37"/>
  <c r="N7" i="37"/>
  <c r="O7" i="37"/>
  <c r="G8" i="37"/>
  <c r="I8" i="37"/>
  <c r="J8" i="37"/>
  <c r="L8" i="37"/>
  <c r="M8" i="37"/>
  <c r="N8" i="37"/>
  <c r="O8" i="37"/>
  <c r="H9" i="37"/>
  <c r="I9" i="37"/>
  <c r="M9" i="37"/>
  <c r="N9" i="37"/>
  <c r="O9" i="37"/>
  <c r="I10" i="37"/>
  <c r="J10" i="37"/>
  <c r="M10" i="37"/>
  <c r="N10" i="37"/>
  <c r="O10" i="37"/>
  <c r="N11" i="37"/>
  <c r="O11" i="37"/>
  <c r="F5" i="37"/>
  <c r="G5" i="37"/>
  <c r="H5" i="37"/>
  <c r="I5" i="37"/>
  <c r="J5" i="37"/>
  <c r="K5" i="37"/>
  <c r="L5" i="37"/>
  <c r="M5" i="37"/>
  <c r="N5" i="37"/>
  <c r="O5" i="37"/>
  <c r="E5" i="37"/>
  <c r="D7" i="37"/>
  <c r="D5" i="37"/>
  <c r="S37" i="2"/>
  <c r="S36" i="2"/>
  <c r="S35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S43" i="2"/>
  <c r="O42" i="2"/>
  <c r="N42" i="2"/>
  <c r="M42" i="2"/>
  <c r="A29" i="2"/>
  <c r="A15" i="2"/>
  <c r="L42" i="2"/>
  <c r="K42" i="2"/>
  <c r="J42" i="2"/>
  <c r="I42" i="2"/>
  <c r="H42" i="2"/>
  <c r="F42" i="2"/>
  <c r="E42" i="2"/>
  <c r="A29" i="37"/>
  <c r="A15" i="37"/>
  <c r="J42" i="37"/>
  <c r="S42" i="45"/>
  <c r="S42" i="52"/>
  <c r="S35" i="41"/>
  <c r="S36" i="41"/>
  <c r="M11" i="37"/>
  <c r="L39" i="37"/>
  <c r="L42" i="48"/>
  <c r="H42" i="53"/>
  <c r="H38" i="37"/>
  <c r="S42" i="53"/>
  <c r="D42" i="44"/>
  <c r="S43" i="44"/>
  <c r="C36" i="37"/>
  <c r="E33" i="37"/>
  <c r="D37" i="37"/>
  <c r="D33" i="37"/>
  <c r="C42" i="42"/>
  <c r="C37" i="37"/>
  <c r="B37" i="37"/>
  <c r="B42" i="42"/>
  <c r="I42" i="41"/>
  <c r="I42" i="37"/>
  <c r="C34" i="37"/>
  <c r="B38" i="37"/>
  <c r="L38" i="37"/>
  <c r="E39" i="37"/>
  <c r="E37" i="37"/>
  <c r="E42" i="37"/>
  <c r="D42" i="2"/>
  <c r="D39" i="37"/>
  <c r="D42" i="37"/>
  <c r="C39" i="37"/>
  <c r="C42" i="2"/>
  <c r="F42" i="53"/>
  <c r="S42" i="50"/>
  <c r="H42" i="50"/>
  <c r="S42" i="49"/>
  <c r="B42" i="49"/>
  <c r="S42" i="48"/>
  <c r="S43" i="48"/>
  <c r="G42" i="46"/>
  <c r="G37" i="37"/>
  <c r="K42" i="48"/>
  <c r="E20" i="37"/>
  <c r="E10" i="37"/>
  <c r="J20" i="37"/>
  <c r="J18" i="37"/>
  <c r="J7" i="37"/>
  <c r="K21" i="37"/>
  <c r="K10" i="37"/>
  <c r="K23" i="37"/>
  <c r="K19" i="37"/>
  <c r="K8" i="37"/>
  <c r="L10" i="37"/>
  <c r="L20" i="37"/>
  <c r="L22" i="37"/>
  <c r="L18" i="37"/>
  <c r="B24" i="44"/>
  <c r="B18" i="37"/>
  <c r="K38" i="37"/>
  <c r="K42" i="37"/>
  <c r="K42" i="50"/>
  <c r="S47" i="48"/>
  <c r="S45" i="44"/>
  <c r="B32" i="37"/>
  <c r="D42" i="42"/>
  <c r="C38" i="37"/>
  <c r="B24" i="51"/>
  <c r="S43" i="42"/>
  <c r="S42" i="42"/>
  <c r="S42" i="46"/>
  <c r="B24" i="50"/>
  <c r="B24" i="45"/>
  <c r="B46" i="45"/>
  <c r="B47" i="45"/>
  <c r="B20" i="37"/>
  <c r="S46" i="52"/>
  <c r="L36" i="37"/>
  <c r="S42" i="44"/>
  <c r="F21" i="37"/>
  <c r="B24" i="48"/>
  <c r="B24" i="46"/>
  <c r="B24" i="43"/>
  <c r="S47" i="53"/>
  <c r="S25" i="50"/>
  <c r="D9" i="37"/>
  <c r="G7" i="37"/>
  <c r="S32" i="48"/>
  <c r="S32" i="42"/>
  <c r="S33" i="49"/>
  <c r="S43" i="45"/>
  <c r="S45" i="45"/>
  <c r="S43" i="52"/>
  <c r="S45" i="52"/>
  <c r="S45" i="42"/>
  <c r="E7" i="37"/>
  <c r="F22" i="37"/>
  <c r="H23" i="37"/>
  <c r="S32" i="47"/>
  <c r="J23" i="37"/>
  <c r="S43" i="46"/>
  <c r="S45" i="46"/>
  <c r="S43" i="53"/>
  <c r="H22" i="37"/>
  <c r="I43" i="41"/>
  <c r="S32" i="53"/>
  <c r="S32" i="41"/>
  <c r="S33" i="3"/>
  <c r="S34" i="46"/>
  <c r="S45" i="50"/>
  <c r="S43" i="49"/>
  <c r="S45" i="49"/>
  <c r="S43" i="41"/>
  <c r="S45" i="41"/>
  <c r="G34" i="37"/>
  <c r="S42" i="47"/>
  <c r="G19" i="37"/>
  <c r="C7" i="37"/>
  <c r="H21" i="37"/>
  <c r="H7" i="37"/>
  <c r="H10" i="37"/>
  <c r="H8" i="37"/>
  <c r="H20" i="37"/>
  <c r="L42" i="41"/>
  <c r="L37" i="37"/>
  <c r="L42" i="37"/>
  <c r="L33" i="37"/>
  <c r="F42" i="41"/>
  <c r="L32" i="37"/>
  <c r="F42" i="51"/>
  <c r="G42" i="3"/>
  <c r="G39" i="37"/>
  <c r="G42" i="2"/>
  <c r="G38" i="37"/>
  <c r="B39" i="37"/>
  <c r="B42" i="37"/>
  <c r="B42" i="2"/>
  <c r="H42" i="37"/>
  <c r="F8" i="37"/>
  <c r="F20" i="37"/>
  <c r="D21" i="37"/>
  <c r="D10" i="37"/>
  <c r="D8" i="37"/>
  <c r="C8" i="37"/>
  <c r="D20" i="37"/>
  <c r="E18" i="37"/>
  <c r="E9" i="37"/>
  <c r="F10" i="37"/>
  <c r="G9" i="37"/>
  <c r="H19" i="37"/>
  <c r="K22" i="37"/>
  <c r="P22" i="37"/>
  <c r="K18" i="37"/>
  <c r="K9" i="37"/>
  <c r="S25" i="51"/>
  <c r="D23" i="37"/>
  <c r="D19" i="37"/>
  <c r="D22" i="37"/>
  <c r="D18" i="37"/>
  <c r="E21" i="37"/>
  <c r="E8" i="37"/>
  <c r="F23" i="37"/>
  <c r="F19" i="37"/>
  <c r="I18" i="37"/>
  <c r="J19" i="37"/>
  <c r="P5" i="37"/>
  <c r="E23" i="37"/>
  <c r="E19" i="37"/>
  <c r="F9" i="37"/>
  <c r="G10" i="37"/>
  <c r="G20" i="37"/>
  <c r="H18" i="37"/>
  <c r="F43" i="51"/>
  <c r="I43" i="48"/>
  <c r="F43" i="49"/>
  <c r="I43" i="45"/>
  <c r="I43" i="2"/>
  <c r="F43" i="44"/>
  <c r="F43" i="43"/>
  <c r="F43" i="41"/>
  <c r="I43" i="42"/>
  <c r="F43" i="42"/>
  <c r="I43" i="46"/>
  <c r="I43" i="53"/>
  <c r="I43" i="49"/>
  <c r="I43" i="43"/>
  <c r="I43" i="50"/>
  <c r="F43" i="53"/>
  <c r="F43" i="52"/>
  <c r="F43" i="46"/>
  <c r="B46" i="53"/>
  <c r="B46" i="52"/>
  <c r="I43" i="51"/>
  <c r="B46" i="46"/>
  <c r="B46" i="51"/>
  <c r="B46" i="47"/>
  <c r="I43" i="47"/>
  <c r="S27" i="42"/>
  <c r="P18" i="37"/>
  <c r="P20" i="37"/>
  <c r="P21" i="37"/>
  <c r="S33" i="45"/>
  <c r="B46" i="43"/>
  <c r="B47" i="43"/>
  <c r="B24" i="37"/>
  <c r="I43" i="44"/>
  <c r="L24" i="37"/>
  <c r="S26" i="41"/>
  <c r="G42" i="37"/>
  <c r="C42" i="37"/>
  <c r="P8" i="37"/>
  <c r="L11" i="37"/>
  <c r="I43" i="52"/>
  <c r="S31" i="52"/>
  <c r="B46" i="44"/>
  <c r="F43" i="48"/>
  <c r="S28" i="48"/>
  <c r="S30" i="51"/>
  <c r="I43" i="3"/>
  <c r="S32" i="44"/>
  <c r="P38" i="37"/>
  <c r="J11" i="37"/>
  <c r="S29" i="49"/>
  <c r="S29" i="45"/>
  <c r="S34" i="41"/>
  <c r="S34" i="3"/>
  <c r="S31" i="51"/>
  <c r="B47" i="44"/>
  <c r="S41" i="44"/>
  <c r="S29" i="52"/>
  <c r="S28" i="46"/>
  <c r="S28" i="52"/>
  <c r="S34" i="53"/>
  <c r="S27" i="46"/>
  <c r="S31" i="50"/>
  <c r="S34" i="47"/>
  <c r="S31" i="3"/>
  <c r="S33" i="52"/>
  <c r="S30" i="45"/>
  <c r="S28" i="41"/>
  <c r="S26" i="43"/>
  <c r="S31" i="2"/>
  <c r="S27" i="45"/>
  <c r="S29" i="41"/>
  <c r="S26" i="45"/>
  <c r="S30" i="47"/>
  <c r="S27" i="50"/>
  <c r="S30" i="50"/>
  <c r="S31" i="43"/>
  <c r="S33" i="44"/>
  <c r="S32" i="51"/>
  <c r="S30" i="48"/>
  <c r="S27" i="41"/>
  <c r="S30" i="46"/>
  <c r="S34" i="49"/>
  <c r="S33" i="41"/>
  <c r="S48" i="43"/>
  <c r="S31" i="44"/>
  <c r="S29" i="48"/>
  <c r="S33" i="2"/>
  <c r="S29" i="53"/>
  <c r="S27" i="47"/>
  <c r="S30" i="49"/>
  <c r="S31" i="49"/>
  <c r="S26" i="46"/>
  <c r="S31" i="47"/>
  <c r="S33" i="47"/>
  <c r="S28" i="42"/>
  <c r="S32" i="49"/>
  <c r="S27" i="49"/>
  <c r="B47" i="47"/>
  <c r="B47" i="52"/>
  <c r="S28" i="53"/>
  <c r="S33" i="46"/>
  <c r="S27" i="52"/>
  <c r="S29" i="44"/>
  <c r="S27" i="53"/>
  <c r="S30" i="41"/>
  <c r="S29" i="51"/>
  <c r="S48" i="48"/>
  <c r="S44" i="42"/>
  <c r="S44" i="52"/>
  <c r="S34" i="51"/>
  <c r="S31" i="41"/>
  <c r="S44" i="44"/>
  <c r="S29" i="46"/>
  <c r="S26" i="53"/>
  <c r="S31" i="45"/>
  <c r="S29" i="47"/>
  <c r="S27" i="44"/>
  <c r="S30" i="53"/>
  <c r="S28" i="51"/>
  <c r="S26" i="42"/>
  <c r="P19" i="37"/>
  <c r="S25" i="44"/>
  <c r="S29" i="50"/>
  <c r="P9" i="37"/>
  <c r="F43" i="50"/>
  <c r="S41" i="51"/>
  <c r="B47" i="51"/>
  <c r="S44" i="50"/>
  <c r="S45" i="3"/>
  <c r="S43" i="47"/>
  <c r="B47" i="53"/>
  <c r="S41" i="53"/>
  <c r="S32" i="50"/>
  <c r="S44" i="45"/>
  <c r="S34" i="48"/>
  <c r="S34" i="43"/>
  <c r="S28" i="43"/>
  <c r="S27" i="48"/>
  <c r="S33" i="42"/>
  <c r="S30" i="52"/>
  <c r="S28" i="44"/>
  <c r="S33" i="48"/>
  <c r="S28" i="49"/>
  <c r="S45" i="2"/>
  <c r="S46" i="3"/>
  <c r="S44" i="47"/>
  <c r="S46" i="44"/>
  <c r="S45" i="48"/>
  <c r="S46" i="49"/>
  <c r="S44" i="2"/>
  <c r="S43" i="3"/>
  <c r="S44" i="41"/>
  <c r="S44" i="46"/>
  <c r="S47" i="47"/>
  <c r="S46" i="48"/>
  <c r="S43" i="50"/>
  <c r="B46" i="48"/>
  <c r="S44" i="49"/>
  <c r="S47" i="42"/>
  <c r="S46" i="43"/>
  <c r="S34" i="50"/>
  <c r="S29" i="3"/>
  <c r="S26" i="52"/>
  <c r="K11" i="37"/>
  <c r="E11" i="37"/>
  <c r="S42" i="37"/>
  <c r="P37" i="37"/>
  <c r="H11" i="37"/>
  <c r="P7" i="37"/>
  <c r="S47" i="2"/>
  <c r="P39" i="37"/>
  <c r="S43" i="43"/>
  <c r="S46" i="42"/>
  <c r="S46" i="46"/>
  <c r="S41" i="46"/>
  <c r="B47" i="46"/>
  <c r="S43" i="51"/>
  <c r="S41" i="49"/>
  <c r="S46" i="45"/>
  <c r="S34" i="42"/>
  <c r="S33" i="50"/>
  <c r="S46" i="47"/>
  <c r="S32" i="46"/>
  <c r="P43" i="46"/>
  <c r="J44" i="46"/>
  <c r="T32" i="46"/>
  <c r="S31" i="53"/>
  <c r="S47" i="52"/>
  <c r="S34" i="52"/>
  <c r="K24" i="37"/>
  <c r="S32" i="52"/>
  <c r="F43" i="3"/>
  <c r="G24" i="37"/>
  <c r="E24" i="37"/>
  <c r="H24" i="37"/>
  <c r="F43" i="45"/>
  <c r="S31" i="46"/>
  <c r="I44" i="46"/>
  <c r="T31" i="46"/>
  <c r="S25" i="46"/>
  <c r="C44" i="46"/>
  <c r="T25" i="46"/>
  <c r="F43" i="2"/>
  <c r="P10" i="37"/>
  <c r="D11" i="37"/>
  <c r="F42" i="37"/>
  <c r="S46" i="41"/>
  <c r="S44" i="51"/>
  <c r="S48" i="42"/>
  <c r="S47" i="41"/>
  <c r="S47" i="44"/>
  <c r="S46" i="2"/>
  <c r="S47" i="43"/>
  <c r="S46" i="51"/>
  <c r="S45" i="53"/>
  <c r="S47" i="50"/>
  <c r="S32" i="45"/>
  <c r="S46" i="53"/>
  <c r="S27" i="51"/>
  <c r="S44" i="53"/>
  <c r="S47" i="45"/>
  <c r="B46" i="50"/>
  <c r="S47" i="51"/>
  <c r="S45" i="43"/>
  <c r="S47" i="3"/>
  <c r="S48" i="51"/>
  <c r="S34" i="45"/>
  <c r="S45" i="47"/>
  <c r="S44" i="48"/>
  <c r="S47" i="49"/>
  <c r="S46" i="50"/>
  <c r="S34" i="44"/>
  <c r="S33" i="43"/>
  <c r="S32" i="2"/>
  <c r="S33" i="53"/>
  <c r="S47" i="46"/>
  <c r="J24" i="37"/>
  <c r="S31" i="42"/>
  <c r="S31" i="48"/>
  <c r="F43" i="47"/>
  <c r="D24" i="37"/>
  <c r="G11" i="37"/>
  <c r="P23" i="37"/>
  <c r="S42" i="2"/>
  <c r="S42" i="3"/>
  <c r="S45" i="51"/>
  <c r="B46" i="41"/>
  <c r="S32" i="43"/>
  <c r="S25" i="49"/>
  <c r="B46" i="37"/>
  <c r="S25" i="52"/>
  <c r="P11" i="37"/>
  <c r="P43" i="43"/>
  <c r="C44" i="43"/>
  <c r="T25" i="43"/>
  <c r="S25" i="43"/>
  <c r="B47" i="37"/>
  <c r="S33" i="37"/>
  <c r="S30" i="2"/>
  <c r="B47" i="50"/>
  <c r="S41" i="50"/>
  <c r="S26" i="49"/>
  <c r="S32" i="3"/>
  <c r="S48" i="46"/>
  <c r="S46" i="37"/>
  <c r="S26" i="44"/>
  <c r="M44" i="46"/>
  <c r="T35" i="46"/>
  <c r="P44" i="46"/>
  <c r="O44" i="46"/>
  <c r="T37" i="46"/>
  <c r="S22" i="46"/>
  <c r="L44" i="46"/>
  <c r="T34" i="46"/>
  <c r="N44" i="46"/>
  <c r="T36" i="46"/>
  <c r="S29" i="2"/>
  <c r="S48" i="41"/>
  <c r="S48" i="44"/>
  <c r="S42" i="51"/>
  <c r="S26" i="47"/>
  <c r="S43" i="37"/>
  <c r="S48" i="52"/>
  <c r="S48" i="50"/>
  <c r="S28" i="50"/>
  <c r="P43" i="44"/>
  <c r="S41" i="52"/>
  <c r="D44" i="46"/>
  <c r="T26" i="46"/>
  <c r="H44" i="46"/>
  <c r="T30" i="46"/>
  <c r="S29" i="43"/>
  <c r="S41" i="43"/>
  <c r="S48" i="47"/>
  <c r="S48" i="49"/>
  <c r="S26" i="51"/>
  <c r="P43" i="51"/>
  <c r="S27" i="2"/>
  <c r="S26" i="3"/>
  <c r="P43" i="45"/>
  <c r="C44" i="45"/>
  <c r="T25" i="45"/>
  <c r="S25" i="45"/>
  <c r="P43" i="49"/>
  <c r="D44" i="49"/>
  <c r="T26" i="49"/>
  <c r="P43" i="3"/>
  <c r="F44" i="3"/>
  <c r="T28" i="3"/>
  <c r="S25" i="3"/>
  <c r="C44" i="3"/>
  <c r="T25" i="3"/>
  <c r="S41" i="47"/>
  <c r="F44" i="46"/>
  <c r="T28" i="46"/>
  <c r="S41" i="42"/>
  <c r="S28" i="2"/>
  <c r="S28" i="3"/>
  <c r="B47" i="41"/>
  <c r="S41" i="41"/>
  <c r="S26" i="48"/>
  <c r="S30" i="43"/>
  <c r="H44" i="43"/>
  <c r="T30" i="43"/>
  <c r="S32" i="37"/>
  <c r="S34" i="2"/>
  <c r="S48" i="3"/>
  <c r="S48" i="45"/>
  <c r="S26" i="2"/>
  <c r="S41" i="2"/>
  <c r="S30" i="42"/>
  <c r="S30" i="3"/>
  <c r="H44" i="3"/>
  <c r="T30" i="3"/>
  <c r="S41" i="45"/>
  <c r="S26" i="50"/>
  <c r="P43" i="50"/>
  <c r="F44" i="50"/>
  <c r="T28" i="50"/>
  <c r="S27" i="43"/>
  <c r="E44" i="43"/>
  <c r="T27" i="43"/>
  <c r="S27" i="3"/>
  <c r="E44" i="3"/>
  <c r="T27" i="3"/>
  <c r="S41" i="3"/>
  <c r="K44" i="46"/>
  <c r="T33" i="46"/>
  <c r="S31" i="37"/>
  <c r="S28" i="47"/>
  <c r="S42" i="41"/>
  <c r="P24" i="37"/>
  <c r="S48" i="53"/>
  <c r="S48" i="2"/>
  <c r="S28" i="45"/>
  <c r="F44" i="45"/>
  <c r="T28" i="45"/>
  <c r="S47" i="37"/>
  <c r="S33" i="51"/>
  <c r="K44" i="51"/>
  <c r="T33" i="51"/>
  <c r="S29" i="42"/>
  <c r="S41" i="48"/>
  <c r="B47" i="48"/>
  <c r="S44" i="37"/>
  <c r="S25" i="42"/>
  <c r="P43" i="42"/>
  <c r="S45" i="37"/>
  <c r="S25" i="53"/>
  <c r="P43" i="53"/>
  <c r="C44" i="53"/>
  <c r="T25" i="53"/>
  <c r="S30" i="44"/>
  <c r="H44" i="44"/>
  <c r="T30" i="44"/>
  <c r="G44" i="46"/>
  <c r="T29" i="46"/>
  <c r="P43" i="48"/>
  <c r="C44" i="48"/>
  <c r="T25" i="48"/>
  <c r="S25" i="48"/>
  <c r="E44" i="46"/>
  <c r="T27" i="46"/>
  <c r="P43" i="52"/>
  <c r="C44" i="52"/>
  <c r="T25" i="52"/>
  <c r="G44" i="43"/>
  <c r="T29" i="43"/>
  <c r="D44" i="50"/>
  <c r="T26" i="50"/>
  <c r="S26" i="37"/>
  <c r="M44" i="3"/>
  <c r="T35" i="3"/>
  <c r="S22" i="3"/>
  <c r="N44" i="3"/>
  <c r="T36" i="3"/>
  <c r="K44" i="3"/>
  <c r="T33" i="3"/>
  <c r="O44" i="3"/>
  <c r="T37" i="3"/>
  <c r="P44" i="3"/>
  <c r="G44" i="3"/>
  <c r="T29" i="3"/>
  <c r="I44" i="3"/>
  <c r="T31" i="3"/>
  <c r="L44" i="3"/>
  <c r="T34" i="3"/>
  <c r="O44" i="52"/>
  <c r="T37" i="52"/>
  <c r="P44" i="52"/>
  <c r="S22" i="52"/>
  <c r="N44" i="52"/>
  <c r="T36" i="52"/>
  <c r="M44" i="52"/>
  <c r="T35" i="52"/>
  <c r="G44" i="52"/>
  <c r="T29" i="52"/>
  <c r="F44" i="52"/>
  <c r="T28" i="52"/>
  <c r="I44" i="52"/>
  <c r="T31" i="52"/>
  <c r="E44" i="52"/>
  <c r="T27" i="52"/>
  <c r="K44" i="52"/>
  <c r="T33" i="52"/>
  <c r="H44" i="52"/>
  <c r="T30" i="52"/>
  <c r="D44" i="52"/>
  <c r="T26" i="52"/>
  <c r="L44" i="52"/>
  <c r="T34" i="52"/>
  <c r="J44" i="52"/>
  <c r="T32" i="52"/>
  <c r="S27" i="37"/>
  <c r="S29" i="37"/>
  <c r="P43" i="2"/>
  <c r="C44" i="2"/>
  <c r="T25" i="2"/>
  <c r="S25" i="2"/>
  <c r="J44" i="3"/>
  <c r="T32" i="3"/>
  <c r="S41" i="37"/>
  <c r="O44" i="42"/>
  <c r="T37" i="42"/>
  <c r="S22" i="42"/>
  <c r="M44" i="42"/>
  <c r="T35" i="42"/>
  <c r="N44" i="42"/>
  <c r="T36" i="42"/>
  <c r="J44" i="42"/>
  <c r="T32" i="42"/>
  <c r="P44" i="42"/>
  <c r="F44" i="42"/>
  <c r="T28" i="42"/>
  <c r="L44" i="42"/>
  <c r="T34" i="42"/>
  <c r="K44" i="42"/>
  <c r="T33" i="42"/>
  <c r="I44" i="42"/>
  <c r="T31" i="42"/>
  <c r="E44" i="42"/>
  <c r="T27" i="42"/>
  <c r="D44" i="42"/>
  <c r="T26" i="42"/>
  <c r="C44" i="49"/>
  <c r="T25" i="49"/>
  <c r="D44" i="3"/>
  <c r="T26" i="3"/>
  <c r="N44" i="51"/>
  <c r="T36" i="51"/>
  <c r="S22" i="51"/>
  <c r="P44" i="51"/>
  <c r="O44" i="51"/>
  <c r="T37" i="51"/>
  <c r="C44" i="51"/>
  <c r="T25" i="51"/>
  <c r="M44" i="51"/>
  <c r="T35" i="51"/>
  <c r="L44" i="51"/>
  <c r="T34" i="51"/>
  <c r="J44" i="51"/>
  <c r="T32" i="51"/>
  <c r="F44" i="51"/>
  <c r="T28" i="51"/>
  <c r="H44" i="51"/>
  <c r="T30" i="51"/>
  <c r="E44" i="51"/>
  <c r="T27" i="51"/>
  <c r="I44" i="51"/>
  <c r="T31" i="51"/>
  <c r="G44" i="51"/>
  <c r="T29" i="51"/>
  <c r="P44" i="44"/>
  <c r="O44" i="44"/>
  <c r="T37" i="44"/>
  <c r="M44" i="44"/>
  <c r="T35" i="44"/>
  <c r="N44" i="44"/>
  <c r="T36" i="44"/>
  <c r="S22" i="44"/>
  <c r="J44" i="44"/>
  <c r="T32" i="44"/>
  <c r="I44" i="44"/>
  <c r="T31" i="44"/>
  <c r="E44" i="44"/>
  <c r="T27" i="44"/>
  <c r="C44" i="44"/>
  <c r="T25" i="44"/>
  <c r="F44" i="44"/>
  <c r="T28" i="44"/>
  <c r="L44" i="44"/>
  <c r="T34" i="44"/>
  <c r="K44" i="44"/>
  <c r="T33" i="44"/>
  <c r="G44" i="44"/>
  <c r="T29" i="44"/>
  <c r="J44" i="48"/>
  <c r="T32" i="48"/>
  <c r="N44" i="48"/>
  <c r="T36" i="48"/>
  <c r="M44" i="48"/>
  <c r="T35" i="48"/>
  <c r="S22" i="48"/>
  <c r="P44" i="48"/>
  <c r="O44" i="48"/>
  <c r="T37" i="48"/>
  <c r="F44" i="48"/>
  <c r="T28" i="48"/>
  <c r="K44" i="48"/>
  <c r="T33" i="48"/>
  <c r="L44" i="48"/>
  <c r="T34" i="48"/>
  <c r="I44" i="48"/>
  <c r="T31" i="48"/>
  <c r="G44" i="48"/>
  <c r="T29" i="48"/>
  <c r="H44" i="48"/>
  <c r="T30" i="48"/>
  <c r="E44" i="48"/>
  <c r="T27" i="48"/>
  <c r="C44" i="42"/>
  <c r="T25" i="42"/>
  <c r="S48" i="37"/>
  <c r="H44" i="42"/>
  <c r="T30" i="42"/>
  <c r="S34" i="37"/>
  <c r="D44" i="48"/>
  <c r="T26" i="48"/>
  <c r="D44" i="51"/>
  <c r="T26" i="51"/>
  <c r="P44" i="53"/>
  <c r="M44" i="53"/>
  <c r="T35" i="53"/>
  <c r="O44" i="53"/>
  <c r="T37" i="53"/>
  <c r="S22" i="53"/>
  <c r="J44" i="53"/>
  <c r="T32" i="53"/>
  <c r="N44" i="53"/>
  <c r="T36" i="53"/>
  <c r="I44" i="53"/>
  <c r="T31" i="53"/>
  <c r="E44" i="53"/>
  <c r="T27" i="53"/>
  <c r="L44" i="53"/>
  <c r="T34" i="53"/>
  <c r="G44" i="53"/>
  <c r="T29" i="53"/>
  <c r="F44" i="53"/>
  <c r="T28" i="53"/>
  <c r="D44" i="53"/>
  <c r="T26" i="53"/>
  <c r="H44" i="53"/>
  <c r="T30" i="53"/>
  <c r="K44" i="53"/>
  <c r="T33" i="53"/>
  <c r="G44" i="42"/>
  <c r="T29" i="42"/>
  <c r="M44" i="50"/>
  <c r="T35" i="50"/>
  <c r="S22" i="50"/>
  <c r="P44" i="50"/>
  <c r="C44" i="50"/>
  <c r="T25" i="50"/>
  <c r="O44" i="50"/>
  <c r="T37" i="50"/>
  <c r="N44" i="50"/>
  <c r="T36" i="50"/>
  <c r="J44" i="50"/>
  <c r="T32" i="50"/>
  <c r="L44" i="50"/>
  <c r="T34" i="50"/>
  <c r="E44" i="50"/>
  <c r="T27" i="50"/>
  <c r="K44" i="50"/>
  <c r="T33" i="50"/>
  <c r="I44" i="50"/>
  <c r="T31" i="50"/>
  <c r="H44" i="50"/>
  <c r="T30" i="50"/>
  <c r="G44" i="50"/>
  <c r="T29" i="50"/>
  <c r="P43" i="47"/>
  <c r="S25" i="47"/>
  <c r="S28" i="37"/>
  <c r="S22" i="49"/>
  <c r="N44" i="49"/>
  <c r="T36" i="49"/>
  <c r="O44" i="49"/>
  <c r="T37" i="49"/>
  <c r="K44" i="49"/>
  <c r="T33" i="49"/>
  <c r="M44" i="49"/>
  <c r="T35" i="49"/>
  <c r="P44" i="49"/>
  <c r="G44" i="49"/>
  <c r="T29" i="49"/>
  <c r="L44" i="49"/>
  <c r="T34" i="49"/>
  <c r="I44" i="49"/>
  <c r="T31" i="49"/>
  <c r="E44" i="49"/>
  <c r="T27" i="49"/>
  <c r="H44" i="49"/>
  <c r="T30" i="49"/>
  <c r="J44" i="49"/>
  <c r="T32" i="49"/>
  <c r="F44" i="49"/>
  <c r="T28" i="49"/>
  <c r="S22" i="45"/>
  <c r="K44" i="45"/>
  <c r="T33" i="45"/>
  <c r="O44" i="45"/>
  <c r="T37" i="45"/>
  <c r="M44" i="45"/>
  <c r="T35" i="45"/>
  <c r="N44" i="45"/>
  <c r="T36" i="45"/>
  <c r="P44" i="45"/>
  <c r="H44" i="45"/>
  <c r="T30" i="45"/>
  <c r="E44" i="45"/>
  <c r="T27" i="45"/>
  <c r="D44" i="45"/>
  <c r="T26" i="45"/>
  <c r="I44" i="45"/>
  <c r="T31" i="45"/>
  <c r="J44" i="45"/>
  <c r="T32" i="45"/>
  <c r="G44" i="45"/>
  <c r="T29" i="45"/>
  <c r="L44" i="45"/>
  <c r="T34" i="45"/>
  <c r="D44" i="44"/>
  <c r="T26" i="44"/>
  <c r="P43" i="41"/>
  <c r="C44" i="41"/>
  <c r="T25" i="41"/>
  <c r="S25" i="41"/>
  <c r="S30" i="37"/>
  <c r="M44" i="43"/>
  <c r="T35" i="43"/>
  <c r="O44" i="43"/>
  <c r="T37" i="43"/>
  <c r="P44" i="43"/>
  <c r="S22" i="43"/>
  <c r="N44" i="43"/>
  <c r="T36" i="43"/>
  <c r="D44" i="43"/>
  <c r="T26" i="43"/>
  <c r="K44" i="43"/>
  <c r="T33" i="43"/>
  <c r="I44" i="43"/>
  <c r="T31" i="43"/>
  <c r="F44" i="43"/>
  <c r="T28" i="43"/>
  <c r="L44" i="43"/>
  <c r="T34" i="43"/>
  <c r="J44" i="43"/>
  <c r="T32" i="43"/>
  <c r="C44" i="37"/>
  <c r="T25" i="37"/>
  <c r="M44" i="2"/>
  <c r="T35" i="2"/>
  <c r="N44" i="2"/>
  <c r="T36" i="2"/>
  <c r="P44" i="2"/>
  <c r="O44" i="2"/>
  <c r="T37" i="2"/>
  <c r="S22" i="2"/>
  <c r="K44" i="2"/>
  <c r="T33" i="2"/>
  <c r="I44" i="2"/>
  <c r="T31" i="2"/>
  <c r="J44" i="2"/>
  <c r="T32" i="2"/>
  <c r="E44" i="2"/>
  <c r="T27" i="2"/>
  <c r="D44" i="2"/>
  <c r="T26" i="2"/>
  <c r="G44" i="2"/>
  <c r="T29" i="2"/>
  <c r="H44" i="2"/>
  <c r="T30" i="2"/>
  <c r="F44" i="2"/>
  <c r="T28" i="2"/>
  <c r="L44" i="2"/>
  <c r="T34" i="2"/>
  <c r="P44" i="41"/>
  <c r="O44" i="41"/>
  <c r="T37" i="41"/>
  <c r="S22" i="41"/>
  <c r="N44" i="41"/>
  <c r="T36" i="41"/>
  <c r="M44" i="41"/>
  <c r="T35" i="41"/>
  <c r="J44" i="41"/>
  <c r="T32" i="41"/>
  <c r="E44" i="41"/>
  <c r="T27" i="41"/>
  <c r="H44" i="41"/>
  <c r="T30" i="41"/>
  <c r="I44" i="41"/>
  <c r="T31" i="41"/>
  <c r="L44" i="41"/>
  <c r="T34" i="41"/>
  <c r="F44" i="41"/>
  <c r="T28" i="41"/>
  <c r="G44" i="41"/>
  <c r="T29" i="41"/>
  <c r="K44" i="41"/>
  <c r="T33" i="41"/>
  <c r="D44" i="41"/>
  <c r="T26" i="41"/>
  <c r="P44" i="47"/>
  <c r="J44" i="47"/>
  <c r="T32" i="47"/>
  <c r="N44" i="47"/>
  <c r="T36" i="47"/>
  <c r="S22" i="47"/>
  <c r="O44" i="47"/>
  <c r="T37" i="47"/>
  <c r="M44" i="47"/>
  <c r="T35" i="47"/>
  <c r="L44" i="47"/>
  <c r="T34" i="47"/>
  <c r="I44" i="47"/>
  <c r="T31" i="47"/>
  <c r="E44" i="47"/>
  <c r="T27" i="47"/>
  <c r="H44" i="47"/>
  <c r="T30" i="47"/>
  <c r="K44" i="47"/>
  <c r="T33" i="47"/>
  <c r="G44" i="47"/>
  <c r="T29" i="47"/>
  <c r="D44" i="47"/>
  <c r="T26" i="47"/>
  <c r="F44" i="47"/>
  <c r="T28" i="47"/>
  <c r="S25" i="37"/>
  <c r="C44" i="47"/>
  <c r="T25" i="47"/>
  <c r="S22" i="37"/>
  <c r="O44" i="37"/>
  <c r="T37" i="37"/>
  <c r="P44" i="37"/>
  <c r="N44" i="37"/>
  <c r="T36" i="37"/>
  <c r="M44" i="37"/>
  <c r="T35" i="37"/>
  <c r="J44" i="37"/>
  <c r="T32" i="37"/>
  <c r="K44" i="37"/>
  <c r="T33" i="37"/>
  <c r="I44" i="37"/>
  <c r="T31" i="37"/>
  <c r="G44" i="37"/>
  <c r="T29" i="37"/>
  <c r="D44" i="37"/>
  <c r="T26" i="37"/>
  <c r="F44" i="37"/>
  <c r="T28" i="37"/>
  <c r="H44" i="37"/>
  <c r="T30" i="37"/>
  <c r="E44" i="37"/>
  <c r="T27" i="37"/>
  <c r="L44" i="37"/>
  <c r="T34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1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1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J3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Umeå: tjocklut</t>
        </r>
      </text>
    </comment>
    <comment ref="M33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Umeå: B eckolja</t>
        </r>
      </text>
    </comment>
    <comment ref="N33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Umeå: Starkgaser, metanol och skruvpressrejekt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B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B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C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C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J33" authorId="1" shapeId="0" xr:uid="{00000000-0006-0000-0C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Tjocklut, SCB Obbola</t>
        </r>
      </text>
    </comment>
    <comment ref="M33" authorId="1" shapeId="0" xr:uid="{00000000-0006-0000-0C00-000004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Beckolja i SCB Obbola</t>
        </r>
      </text>
    </comment>
    <comment ref="N33" authorId="1" shapeId="0" xr:uid="{00000000-0006-0000-0C00-000005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Starkgaser, metanol och skruvpressrejekt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D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D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E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E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F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F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0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0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<sst xmlns="http://schemas.openxmlformats.org/spreadsheetml/2006/main" count="1748" uniqueCount="102">
  <si>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</si>
  <si>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</si>
  <si>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</si>
  <si>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</si>
  <si>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</si>
  <si>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</si>
  <si>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</si>
  <si>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</si>
  <si>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</si>
  <si>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</si>
  <si>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</si>
  <si>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</si>
  <si>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</si>
  <si>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</si>
  <si>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</si>
  <si>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</si>
  <si>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</si>
  <si>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</si>
  <si>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</si>
  <si>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</si>
  <si>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</si>
  <si>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</si>
  <si>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</si>
  <si>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</si>
  <si>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</si>
  <si>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</si>
  <si>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</si>
  <si>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</si>
  <si>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</si>
  <si>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</si>
  <si>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</si>
  <si>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</si>
  <si>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</si>
  <si>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</si>
  <si>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</si>
  <si>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</si>
  <si>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</si>
  <si>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</si>
  <si>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</si>
  <si>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</si>
  <si>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</si>
  <si>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</si>
  <si>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</si>
  <si>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</si>
  <si>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</si>
  <si>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</si>
  <si>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</si>
  <si>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</si>
  <si>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</si>
  <si>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</si>
  <si>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</si>
  <si>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</si>
  <si>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</si>
  <si>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</si>
  <si>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</si>
  <si>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</si>
  <si>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</si>
  <si>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</si>
  <si>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</si>
  <si>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</si>
  <si>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</si>
  <si>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</si>
  <si>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</si>
  <si>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</si>
  <si>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</si>
  <si>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</si>
  <si>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</si>
  <si>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Beckolja</t>
  </si>
  <si>
    <t>Västerbottens län</t>
  </si>
  <si>
    <t>2403 Bjurholm</t>
  </si>
  <si>
    <t>2425 Dorotea</t>
  </si>
  <si>
    <t>2481 Lycksele</t>
  </si>
  <si>
    <t>2418 Malå</t>
  </si>
  <si>
    <t>2401 Nordmaling</t>
  </si>
  <si>
    <t>2417 Norsjö</t>
  </si>
  <si>
    <t>2409 Robertsfors</t>
  </si>
  <si>
    <t>2482 Skellefteå</t>
  </si>
  <si>
    <t>2422 Sorsele</t>
  </si>
  <si>
    <t>2421 Storuman</t>
  </si>
  <si>
    <t>2480 Umeå</t>
  </si>
  <si>
    <t>2462 Vilhelmina</t>
  </si>
  <si>
    <t>2404 Vindeln</t>
  </si>
  <si>
    <t>2460 Vännäs</t>
  </si>
  <si>
    <t>2463 Åsele</t>
  </si>
  <si>
    <t>flytande (förnybara)</t>
  </si>
  <si>
    <t>Industriellt mottryck</t>
  </si>
  <si>
    <t xml:space="preserve"> </t>
  </si>
  <si>
    <t>El Export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</si>
  <si>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</si>
  <si>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</si>
  <si>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</si>
  <si>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</si>
  <si>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</si>
  <si>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</si>
  <si>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</si>
  <si>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</si>
  <si>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</si>
  <si>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</si>
  <si>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</si>
  <si>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</si>
  <si>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Elin Söderberg</t>
  </si>
  <si>
    <t>elin.soderberg@lansstyrelsen.se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</si>
</sst>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6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rgb="FF0061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"/>
      <family val="2"/>
    </font>
    <font>
      <i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rgb="FFFF0000"/>
      <name val="Calibri"/>
      <family val="2"/>
    </font>
    <font>
      <i/>
      <u/>
      <sz val="11"/>
      <color rgb="FFFF0000"/>
      <name val="Calibri"/>
      <family val="2"/>
    </font>
    <font>
      <u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</font>
    <font>
      <i/>
      <u/>
      <sz val="11"/>
      <name val="Calibri"/>
      <family val="2"/>
    </font>
    <font>
      <i/>
      <sz val="11"/>
      <color theme="1"/>
      <name val="Calibri"/>
      <family val="2"/>
      <scheme val="minor"/>
    </font>
    <font>
      <i/>
      <u/>
      <sz val="1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4">
    <xf numFmtId="0" fontId="0" fillId="0" borderId="0"/>
    <xf numFmtId="0" fontId="6" fillId="0" borderId="0" applyNumberFormat="0" applyBorder="0" applyAlignment="0"/>
    <xf numFmtId="9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9" fillId="3" borderId="0" applyNumberFormat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69">
    <xf numFmtId="0" fontId="0" fillId="0" borderId="0" xfId="0"/>
    <xf numFmtId="0" fontId="7" fillId="0" borderId="1" xfId="1" applyFont="1" applyFill="1" applyBorder="1" applyProtection="1"/>
    <xf numFmtId="0" fontId="8" fillId="0" borderId="1" xfId="1" applyFont="1" applyBorder="1"/>
    <xf numFmtId="0" fontId="10" fillId="0" borderId="1" xfId="0" applyFont="1" applyFill="1" applyBorder="1" applyProtection="1"/>
    <xf numFmtId="0" fontId="10" fillId="0" borderId="1" xfId="1" applyFont="1" applyFill="1" applyBorder="1" applyProtection="1"/>
    <xf numFmtId="3" fontId="12" fillId="0" borderId="1" xfId="1" applyNumberFormat="1" applyFont="1" applyFill="1" applyBorder="1" applyAlignment="1" applyProtection="1">
      <alignment horizontal="center"/>
    </xf>
    <xf numFmtId="3" fontId="17" fillId="0" borderId="1" xfId="1" applyNumberFormat="1" applyFont="1" applyFill="1" applyBorder="1" applyProtection="1"/>
    <xf numFmtId="3" fontId="13" fillId="0" borderId="1" xfId="1" applyNumberFormat="1" applyFont="1" applyBorder="1"/>
    <xf numFmtId="0" fontId="6" fillId="0" borderId="1" xfId="1" applyFont="1" applyBorder="1"/>
    <xf numFmtId="2" fontId="6" fillId="0" borderId="1" xfId="1" applyNumberFormat="1" applyFont="1" applyBorder="1"/>
    <xf numFmtId="0" fontId="6" fillId="0" borderId="1" xfId="1" applyFont="1" applyFill="1" applyBorder="1" applyProtection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3" fontId="11" fillId="0" borderId="1" xfId="0" applyNumberFormat="1" applyFont="1" applyBorder="1"/>
    <xf numFmtId="165" fontId="13" fillId="0" borderId="1" xfId="2" applyNumberFormat="1" applyFont="1" applyBorder="1"/>
    <xf numFmtId="3" fontId="14" fillId="0" borderId="1" xfId="1" applyNumberFormat="1" applyFont="1" applyBorder="1"/>
    <xf numFmtId="9" fontId="14" fillId="0" borderId="1" xfId="2" applyFont="1" applyBorder="1"/>
    <xf numFmtId="3" fontId="14" fillId="0" borderId="1" xfId="1" applyNumberFormat="1" applyFont="1" applyBorder="1" applyAlignment="1">
      <alignment horizontal="center"/>
    </xf>
    <xf numFmtId="9" fontId="14" fillId="0" borderId="1" xfId="2" applyNumberFormat="1" applyFont="1" applyBorder="1"/>
    <xf numFmtId="0" fontId="11" fillId="0" borderId="1" xfId="0" applyFont="1" applyFill="1" applyBorder="1" applyAlignment="1">
      <alignment horizontal="center"/>
    </xf>
    <xf numFmtId="3" fontId="14" fillId="0" borderId="1" xfId="1" applyNumberFormat="1" applyFont="1" applyFill="1" applyBorder="1" applyAlignment="1">
      <alignment horizontal="center"/>
    </xf>
    <xf numFmtId="0" fontId="24" fillId="0" borderId="1" xfId="1" applyFont="1" applyFill="1" applyBorder="1" applyProtection="1"/>
    <xf numFmtId="3" fontId="23" fillId="0" borderId="1" xfId="1" applyNumberFormat="1" applyFont="1" applyBorder="1" applyAlignment="1">
      <alignment horizontal="center" wrapText="1"/>
    </xf>
    <xf numFmtId="3" fontId="23" fillId="0" borderId="1" xfId="1" applyNumberFormat="1" applyFont="1" applyFill="1" applyBorder="1" applyAlignment="1">
      <alignment horizontal="center" wrapText="1"/>
    </xf>
    <xf numFmtId="0" fontId="23" fillId="0" borderId="1" xfId="1" applyFont="1" applyFill="1" applyBorder="1" applyProtection="1"/>
    <xf numFmtId="0" fontId="25" fillId="0" borderId="1" xfId="0" applyFont="1" applyFill="1" applyBorder="1" applyProtection="1"/>
    <xf numFmtId="0" fontId="8" fillId="0" borderId="2" xfId="1" applyFont="1" applyBorder="1"/>
    <xf numFmtId="0" fontId="25" fillId="0" borderId="2" xfId="0" applyFont="1" applyFill="1" applyBorder="1" applyProtection="1"/>
    <xf numFmtId="3" fontId="8" fillId="0" borderId="2" xfId="1" applyNumberFormat="1" applyFont="1" applyBorder="1"/>
    <xf numFmtId="0" fontId="6" fillId="0" borderId="2" xfId="1" applyFont="1" applyBorder="1"/>
    <xf numFmtId="0" fontId="23" fillId="0" borderId="3" xfId="1" applyFont="1" applyFill="1" applyBorder="1" applyProtection="1"/>
    <xf numFmtId="0" fontId="6" fillId="0" borderId="3" xfId="1" applyFont="1" applyFill="1" applyBorder="1" applyProtection="1"/>
    <xf numFmtId="0" fontId="8" fillId="0" borderId="4" xfId="1" applyFont="1" applyBorder="1"/>
    <xf numFmtId="0" fontId="8" fillId="0" borderId="7" xfId="1" applyFont="1" applyBorder="1"/>
    <xf numFmtId="0" fontId="8" fillId="0" borderId="9" xfId="1" applyFont="1" applyBorder="1"/>
    <xf numFmtId="0" fontId="23" fillId="0" borderId="9" xfId="1" applyFont="1" applyFill="1" applyBorder="1" applyProtection="1"/>
    <xf numFmtId="0" fontId="6" fillId="0" borderId="8" xfId="1" applyFont="1" applyBorder="1"/>
    <xf numFmtId="165" fontId="6" fillId="0" borderId="9" xfId="1" applyNumberFormat="1" applyFont="1" applyBorder="1"/>
    <xf numFmtId="0" fontId="6" fillId="0" borderId="5" xfId="1" applyFont="1" applyBorder="1"/>
    <xf numFmtId="0" fontId="6" fillId="0" borderId="8" xfId="1" applyFont="1" applyFill="1" applyBorder="1" applyProtection="1"/>
    <xf numFmtId="3" fontId="6" fillId="0" borderId="1" xfId="1" applyNumberFormat="1" applyFont="1" applyBorder="1"/>
    <xf numFmtId="0" fontId="26" fillId="0" borderId="1" xfId="1" applyFont="1" applyBorder="1"/>
    <xf numFmtId="3" fontId="26" fillId="0" borderId="1" xfId="1" applyNumberFormat="1" applyFont="1" applyBorder="1"/>
    <xf numFmtId="3" fontId="10" fillId="0" borderId="1" xfId="1" applyNumberFormat="1" applyFont="1" applyBorder="1"/>
    <xf numFmtId="3" fontId="23" fillId="0" borderId="1" xfId="1" applyNumberFormat="1" applyFont="1" applyBorder="1" applyAlignment="1">
      <alignment horizontal="center"/>
    </xf>
    <xf numFmtId="165" fontId="3" fillId="0" borderId="1" xfId="2" applyNumberFormat="1" applyFont="1" applyBorder="1"/>
    <xf numFmtId="9" fontId="3" fillId="0" borderId="1" xfId="2" applyFont="1" applyBorder="1"/>
    <xf numFmtId="0" fontId="6" fillId="0" borderId="1" xfId="1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3" fontId="6" fillId="0" borderId="1" xfId="1" applyNumberFormat="1" applyFont="1" applyBorder="1" applyAlignment="1">
      <alignment horizontal="center" wrapText="1"/>
    </xf>
    <xf numFmtId="3" fontId="6" fillId="0" borderId="1" xfId="1" applyNumberFormat="1" applyFont="1" applyFill="1" applyBorder="1" applyAlignment="1">
      <alignment horizontal="center" wrapText="1"/>
    </xf>
    <xf numFmtId="3" fontId="6" fillId="0" borderId="1" xfId="1" applyNumberFormat="1" applyFont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3" fontId="3" fillId="0" borderId="1" xfId="0" applyNumberFormat="1" applyFont="1" applyFill="1" applyBorder="1" applyProtection="1"/>
    <xf numFmtId="3" fontId="6" fillId="0" borderId="1" xfId="1" applyNumberFormat="1" applyFont="1" applyFill="1" applyBorder="1" applyAlignment="1" applyProtection="1">
      <alignment horizontal="center"/>
    </xf>
    <xf numFmtId="4" fontId="6" fillId="0" borderId="1" xfId="1" applyNumberFormat="1" applyFont="1" applyBorder="1"/>
    <xf numFmtId="3" fontId="3" fillId="0" borderId="1" xfId="0" applyNumberFormat="1" applyFont="1" applyFill="1" applyBorder="1" applyAlignment="1" applyProtection="1">
      <alignment horizontal="center"/>
    </xf>
    <xf numFmtId="10" fontId="6" fillId="0" borderId="9" xfId="1" applyNumberFormat="1" applyFont="1" applyBorder="1"/>
    <xf numFmtId="164" fontId="6" fillId="0" borderId="1" xfId="1" applyNumberFormat="1" applyFont="1" applyBorder="1"/>
    <xf numFmtId="0" fontId="6" fillId="0" borderId="9" xfId="1" applyFont="1" applyBorder="1"/>
    <xf numFmtId="166" fontId="6" fillId="0" borderId="1" xfId="1" applyNumberFormat="1" applyFont="1" applyBorder="1"/>
    <xf numFmtId="0" fontId="6" fillId="0" borderId="2" xfId="1" applyFont="1" applyFill="1" applyBorder="1" applyProtection="1"/>
    <xf numFmtId="3" fontId="6" fillId="0" borderId="1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0" fontId="6" fillId="0" borderId="10" xfId="1" applyFont="1" applyBorder="1"/>
    <xf numFmtId="2" fontId="6" fillId="0" borderId="11" xfId="1" applyNumberFormat="1" applyFont="1" applyBorder="1"/>
    <xf numFmtId="165" fontId="6" fillId="0" borderId="12" xfId="1" applyNumberFormat="1" applyFont="1" applyBorder="1"/>
    <xf numFmtId="9" fontId="19" fillId="3" borderId="1" xfId="233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0" fontId="22" fillId="0" borderId="1" xfId="0" applyFont="1" applyFill="1" applyBorder="1" applyProtection="1"/>
    <xf numFmtId="3" fontId="23" fillId="4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Alignment="1" applyProtection="1">
      <alignment horizontal="right"/>
    </xf>
    <xf numFmtId="0" fontId="23" fillId="4" borderId="1" xfId="1" applyFont="1" applyFill="1" applyBorder="1" applyAlignment="1">
      <alignment horizontal="center" wrapText="1"/>
    </xf>
    <xf numFmtId="3" fontId="23" fillId="4" borderId="1" xfId="1" applyNumberFormat="1" applyFont="1" applyFill="1" applyBorder="1" applyAlignment="1">
      <alignment horizontal="center"/>
    </xf>
    <xf numFmtId="3" fontId="6" fillId="0" borderId="1" xfId="1" applyNumberFormat="1" applyFont="1" applyFill="1" applyBorder="1"/>
    <xf numFmtId="3" fontId="6" fillId="0" borderId="8" xfId="1" applyNumberFormat="1" applyFont="1" applyBorder="1"/>
    <xf numFmtId="3" fontId="6" fillId="0" borderId="8" xfId="1" applyNumberFormat="1" applyFont="1" applyFill="1" applyBorder="1" applyProtection="1"/>
    <xf numFmtId="0" fontId="9" fillId="0" borderId="2" xfId="0" applyFont="1" applyBorder="1"/>
    <xf numFmtId="4" fontId="6" fillId="0" borderId="6" xfId="1" applyNumberFormat="1" applyFont="1" applyBorder="1"/>
    <xf numFmtId="1" fontId="9" fillId="0" borderId="1" xfId="0" applyNumberFormat="1" applyFont="1" applyBorder="1" applyAlignment="1">
      <alignment horizontal="center"/>
    </xf>
    <xf numFmtId="165" fontId="6" fillId="0" borderId="1" xfId="1" applyNumberFormat="1" applyFont="1" applyBorder="1"/>
    <xf numFmtId="3" fontId="6" fillId="0" borderId="1" xfId="1" applyNumberFormat="1" applyFont="1" applyFill="1" applyBorder="1" applyProtection="1"/>
    <xf numFmtId="3" fontId="8" fillId="0" borderId="1" xfId="1" applyNumberFormat="1" applyFont="1" applyBorder="1"/>
    <xf numFmtId="10" fontId="6" fillId="0" borderId="1" xfId="1" applyNumberFormat="1" applyFont="1" applyBorder="1"/>
    <xf numFmtId="0" fontId="23" fillId="0" borderId="1" xfId="1" applyFont="1" applyFill="1" applyBorder="1" applyAlignment="1" applyProtection="1">
      <alignment horizontal="center"/>
    </xf>
    <xf numFmtId="3" fontId="11" fillId="0" borderId="1" xfId="0" applyNumberFormat="1" applyFont="1" applyBorder="1" applyAlignment="1">
      <alignment horizontal="center"/>
    </xf>
    <xf numFmtId="3" fontId="27" fillId="0" borderId="1" xfId="1" applyNumberFormat="1" applyFont="1" applyFill="1" applyBorder="1" applyAlignment="1" applyProtection="1">
      <alignment horizontal="center"/>
    </xf>
    <xf numFmtId="3" fontId="33" fillId="0" borderId="1" xfId="1" applyNumberFormat="1" applyFont="1" applyBorder="1" applyAlignment="1">
      <alignment horizontal="center"/>
    </xf>
    <xf numFmtId="3" fontId="33" fillId="0" borderId="1" xfId="1" applyNumberFormat="1" applyFont="1" applyFill="1" applyBorder="1" applyAlignment="1">
      <alignment horizontal="center"/>
    </xf>
    <xf numFmtId="3" fontId="34" fillId="0" borderId="1" xfId="1" applyNumberFormat="1" applyFont="1" applyBorder="1" applyAlignment="1">
      <alignment horizontal="center"/>
    </xf>
    <xf numFmtId="9" fontId="35" fillId="3" borderId="1" xfId="233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Border="1"/>
    <xf numFmtId="165" fontId="33" fillId="0" borderId="1" xfId="1" applyNumberFormat="1" applyFont="1" applyBorder="1" applyAlignment="1">
      <alignment horizontal="center"/>
    </xf>
    <xf numFmtId="3" fontId="36" fillId="0" borderId="1" xfId="0" applyNumberFormat="1" applyFont="1" applyFill="1" applyBorder="1" applyAlignment="1" applyProtection="1">
      <alignment horizontal="center"/>
    </xf>
    <xf numFmtId="3" fontId="28" fillId="0" borderId="1" xfId="1" applyNumberFormat="1" applyFont="1" applyFill="1" applyBorder="1" applyAlignment="1" applyProtection="1">
      <alignment horizontal="center"/>
    </xf>
    <xf numFmtId="3" fontId="11" fillId="0" borderId="1" xfId="1" applyNumberFormat="1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3" fontId="37" fillId="0" borderId="1" xfId="1" applyNumberFormat="1" applyFont="1" applyFill="1" applyBorder="1" applyAlignment="1" applyProtection="1">
      <alignment horizontal="center"/>
    </xf>
    <xf numFmtId="3" fontId="38" fillId="0" borderId="1" xfId="0" applyNumberFormat="1" applyFont="1" applyFill="1" applyBorder="1" applyAlignment="1" applyProtection="1">
      <alignment horizontal="center"/>
    </xf>
    <xf numFmtId="3" fontId="39" fillId="0" borderId="1" xfId="0" applyNumberFormat="1" applyFont="1" applyFill="1" applyBorder="1" applyAlignment="1" applyProtection="1">
      <alignment horizontal="center"/>
    </xf>
    <xf numFmtId="3" fontId="40" fillId="0" borderId="1" xfId="1" applyNumberFormat="1" applyFont="1" applyBorder="1" applyAlignment="1">
      <alignment horizontal="center"/>
    </xf>
    <xf numFmtId="3" fontId="40" fillId="0" borderId="1" xfId="1" applyNumberFormat="1" applyFont="1" applyFill="1" applyBorder="1" applyAlignment="1">
      <alignment horizontal="center"/>
    </xf>
    <xf numFmtId="3" fontId="40" fillId="5" borderId="1" xfId="1" applyNumberFormat="1" applyFont="1" applyFill="1" applyBorder="1" applyAlignment="1">
      <alignment horizontal="center"/>
    </xf>
    <xf numFmtId="3" fontId="40" fillId="2" borderId="1" xfId="1" applyNumberFormat="1" applyFont="1" applyFill="1" applyBorder="1" applyAlignment="1">
      <alignment horizontal="center"/>
    </xf>
    <xf numFmtId="3" fontId="41" fillId="0" borderId="1" xfId="1" applyNumberFormat="1" applyFont="1" applyFill="1" applyBorder="1" applyAlignment="1">
      <alignment horizontal="center"/>
    </xf>
    <xf numFmtId="3" fontId="32" fillId="0" borderId="1" xfId="0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33" fillId="5" borderId="1" xfId="1" applyNumberFormat="1" applyFont="1" applyFill="1" applyBorder="1" applyAlignment="1">
      <alignment horizontal="center"/>
    </xf>
    <xf numFmtId="3" fontId="33" fillId="2" borderId="1" xfId="1" applyNumberFormat="1" applyFont="1" applyFill="1" applyBorder="1" applyAlignment="1">
      <alignment horizontal="center"/>
    </xf>
    <xf numFmtId="3" fontId="26" fillId="0" borderId="1" xfId="1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32" fillId="0" borderId="1" xfId="1" applyNumberFormat="1" applyFont="1" applyFill="1" applyBorder="1" applyAlignment="1" applyProtection="1">
      <alignment horizontal="center"/>
    </xf>
    <xf numFmtId="3" fontId="42" fillId="0" borderId="1" xfId="1" applyNumberFormat="1" applyFont="1" applyFill="1" applyBorder="1" applyAlignment="1" applyProtection="1">
      <alignment horizontal="center"/>
    </xf>
    <xf numFmtId="3" fontId="43" fillId="0" borderId="1" xfId="1" applyNumberFormat="1" applyFont="1" applyFill="1" applyBorder="1" applyAlignment="1" applyProtection="1">
      <alignment horizontal="center"/>
    </xf>
    <xf numFmtId="3" fontId="44" fillId="0" borderId="1" xfId="0" applyNumberFormat="1" applyFont="1" applyFill="1" applyBorder="1" applyAlignment="1" applyProtection="1">
      <alignment horizontal="center"/>
    </xf>
    <xf numFmtId="3" fontId="45" fillId="0" borderId="1" xfId="0" applyNumberFormat="1" applyFont="1" applyFill="1" applyBorder="1" applyAlignment="1" applyProtection="1">
      <alignment horizontal="center"/>
    </xf>
    <xf numFmtId="3" fontId="46" fillId="0" borderId="1" xfId="0" applyNumberFormat="1" applyFont="1" applyFill="1" applyBorder="1" applyAlignment="1" applyProtection="1">
      <alignment horizontal="center"/>
    </xf>
    <xf numFmtId="3" fontId="46" fillId="0" borderId="1" xfId="1" applyNumberFormat="1" applyFont="1" applyFill="1" applyBorder="1" applyAlignment="1" applyProtection="1">
      <alignment horizontal="center"/>
    </xf>
    <xf numFmtId="3" fontId="47" fillId="0" borderId="1" xfId="1" applyNumberFormat="1" applyFont="1" applyFill="1" applyBorder="1" applyAlignment="1" applyProtection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3" fontId="49" fillId="0" borderId="1" xfId="1" applyNumberFormat="1" applyFont="1" applyFill="1" applyBorder="1" applyAlignment="1" applyProtection="1">
      <alignment horizontal="center"/>
    </xf>
    <xf numFmtId="3" fontId="29" fillId="0" borderId="1" xfId="0" applyNumberFormat="1" applyFont="1" applyFill="1" applyBorder="1" applyAlignment="1" applyProtection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29" fillId="0" borderId="1" xfId="1" applyNumberFormat="1" applyFont="1" applyBorder="1" applyAlignment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52" fillId="0" borderId="1" xfId="0" applyNumberFormat="1" applyFont="1" applyFill="1" applyBorder="1" applyAlignment="1" applyProtection="1">
      <alignment horizontal="center"/>
    </xf>
    <xf numFmtId="3" fontId="53" fillId="0" borderId="1" xfId="1" applyNumberFormat="1" applyFont="1" applyFill="1" applyBorder="1" applyAlignment="1" applyProtection="1">
      <alignment horizontal="center"/>
    </xf>
    <xf numFmtId="3" fontId="54" fillId="0" borderId="1" xfId="1" applyNumberFormat="1" applyFont="1" applyFill="1" applyBorder="1" applyAlignment="1" applyProtection="1">
      <alignment horizontal="center"/>
    </xf>
    <xf numFmtId="3" fontId="49" fillId="0" borderId="1" xfId="0" applyNumberFormat="1" applyFont="1" applyFill="1" applyBorder="1" applyAlignment="1" applyProtection="1">
      <alignment horizontal="center"/>
    </xf>
    <xf numFmtId="0" fontId="0" fillId="0" borderId="13" xfId="0" applyBorder="1" applyAlignment="1">
      <alignment horizontal="right"/>
    </xf>
    <xf numFmtId="0" fontId="37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5" borderId="15" xfId="0" applyFill="1" applyBorder="1"/>
    <xf numFmtId="0" fontId="0" fillId="5" borderId="16" xfId="0" applyFill="1" applyBorder="1"/>
    <xf numFmtId="0" fontId="58" fillId="5" borderId="15" xfId="0" applyFont="1" applyFill="1" applyBorder="1"/>
    <xf numFmtId="0" fontId="15" fillId="5" borderId="17" xfId="243" applyFill="1" applyBorder="1"/>
    <xf numFmtId="0" fontId="0" fillId="5" borderId="18" xfId="0" applyFill="1" applyBorder="1"/>
    <xf numFmtId="0" fontId="15" fillId="0" borderId="0" xfId="243"/>
    <xf numFmtId="0" fontId="63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14" fontId="0" fillId="0" borderId="14" xfId="0" applyNumberFormat="1" applyFill="1" applyBorder="1" applyAlignment="1">
      <alignment horizontal="left"/>
    </xf>
    <xf numFmtId="14" fontId="0" fillId="0" borderId="16" xfId="0" applyNumberForma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15" fillId="0" borderId="16" xfId="243" applyFill="1" applyBorder="1" applyAlignment="1">
      <alignment horizontal="left"/>
    </xf>
    <xf numFmtId="0" fontId="0" fillId="0" borderId="0" xfId="0" applyFill="1"/>
    <xf numFmtId="0" fontId="15" fillId="0" borderId="18" xfId="243" applyFill="1" applyBorder="1"/>
    <xf numFmtId="0" fontId="56" fillId="5" borderId="13" xfId="0" applyFont="1" applyFill="1" applyBorder="1" applyAlignment="1">
      <alignment vertical="center" wrapText="1"/>
    </xf>
    <xf numFmtId="0" fontId="56" fillId="5" borderId="14" xfId="0" applyFont="1" applyFill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56" fillId="0" borderId="21" xfId="0" applyFont="1" applyBorder="1" applyAlignment="1">
      <alignment vertical="center" wrapText="1"/>
    </xf>
    <xf numFmtId="0" fontId="56" fillId="0" borderId="22" xfId="0" applyFont="1" applyBorder="1" applyAlignment="1"/>
  </cellXfs>
  <cellStyles count="244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3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 2" xfId="2" xr:uid="{00000000-0005-0000-0000-0000F1000000}"/>
    <cellStyle name="Percent 3" xfId="231" xr:uid="{00000000-0005-0000-0000-0000F2000000}"/>
    <cellStyle name="Procent 2" xfId="235" xr:uid="{00000000-0005-0000-0000-0000F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V&#228;sterbottens%20l&#228;n%20(15%20kommuner)/L&#228;nsdata%20V&#228;sterbotten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Biogasproduktion och fordonsgas"/>
      <sheetName val="Solceller"/>
      <sheetName val="Vindkraftproduktion"/>
      <sheetName val="Mindre vattenkraft"/>
      <sheetName val="Miljörapporter"/>
      <sheetName val="KVV Miljörapport"/>
      <sheetName val="Länsstyrelsen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18601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244261.53942094027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>
            <v>0</v>
          </cell>
          <cell r="U84">
            <v>0</v>
          </cell>
          <cell r="V84">
            <v>0</v>
          </cell>
        </row>
        <row r="85">
          <cell r="N85">
            <v>0</v>
          </cell>
        </row>
        <row r="86">
          <cell r="R86">
            <v>0</v>
          </cell>
          <cell r="T86">
            <v>0</v>
          </cell>
        </row>
        <row r="87">
          <cell r="S87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>
            <v>0</v>
          </cell>
          <cell r="U92">
            <v>0</v>
          </cell>
          <cell r="V92">
            <v>0</v>
          </cell>
        </row>
        <row r="93">
          <cell r="N93">
            <v>0</v>
          </cell>
        </row>
        <row r="94">
          <cell r="R94">
            <v>0</v>
          </cell>
          <cell r="T94">
            <v>0</v>
          </cell>
        </row>
        <row r="95">
          <cell r="S95">
            <v>0</v>
          </cell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>
            <v>0</v>
          </cell>
          <cell r="U100">
            <v>0</v>
          </cell>
          <cell r="V100">
            <v>0</v>
          </cell>
        </row>
        <row r="101">
          <cell r="N101">
            <v>0</v>
          </cell>
        </row>
        <row r="102">
          <cell r="R102">
            <v>0</v>
          </cell>
          <cell r="T102">
            <v>0</v>
          </cell>
        </row>
        <row r="103">
          <cell r="S103">
            <v>0</v>
          </cell>
        </row>
        <row r="104">
          <cell r="N104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Q108">
            <v>0</v>
          </cell>
          <cell r="U108">
            <v>0</v>
          </cell>
          <cell r="V108">
            <v>0</v>
          </cell>
        </row>
        <row r="109">
          <cell r="N109">
            <v>0</v>
          </cell>
        </row>
        <row r="110">
          <cell r="R110">
            <v>0</v>
          </cell>
          <cell r="T110">
            <v>0</v>
          </cell>
        </row>
        <row r="111">
          <cell r="S111">
            <v>0</v>
          </cell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545000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203122.75383425559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39732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49648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1453948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2">
          <cell r="N242">
            <v>16794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819425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435902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S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S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6">
          <cell r="N296">
            <v>0</v>
          </cell>
        </row>
        <row r="298">
          <cell r="N298">
            <v>2251654.5815215022</v>
          </cell>
        </row>
        <row r="299">
          <cell r="N299">
            <v>0</v>
          </cell>
        </row>
        <row r="300">
          <cell r="Q300"/>
          <cell r="S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4">
          <cell r="N304">
            <v>0</v>
          </cell>
        </row>
        <row r="306">
          <cell r="N306">
            <v>375391.41847849765</v>
          </cell>
        </row>
        <row r="307">
          <cell r="N307">
            <v>0</v>
          </cell>
        </row>
        <row r="308">
          <cell r="Q308"/>
          <cell r="S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2">
          <cell r="N312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Q332"/>
          <cell r="U332"/>
          <cell r="V332"/>
        </row>
        <row r="333">
          <cell r="N333">
            <v>0</v>
          </cell>
        </row>
        <row r="334">
          <cell r="R334"/>
          <cell r="T334"/>
        </row>
        <row r="335">
          <cell r="S335"/>
        </row>
        <row r="336">
          <cell r="N336">
            <v>0</v>
          </cell>
        </row>
        <row r="338">
          <cell r="N338">
            <v>794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327177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>
            <v>0</v>
          </cell>
          <cell r="U364">
            <v>0</v>
          </cell>
          <cell r="V364">
            <v>0</v>
          </cell>
        </row>
        <row r="365">
          <cell r="N365">
            <v>0</v>
          </cell>
        </row>
        <row r="366">
          <cell r="R366">
            <v>0</v>
          </cell>
          <cell r="T366">
            <v>0</v>
          </cell>
        </row>
        <row r="367">
          <cell r="S367">
            <v>0</v>
          </cell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>
            <v>0</v>
          </cell>
          <cell r="U372">
            <v>0</v>
          </cell>
          <cell r="V372">
            <v>0</v>
          </cell>
        </row>
        <row r="373">
          <cell r="N373">
            <v>0</v>
          </cell>
        </row>
        <row r="374">
          <cell r="R374">
            <v>0</v>
          </cell>
          <cell r="T374">
            <v>0</v>
          </cell>
        </row>
        <row r="375">
          <cell r="S375">
            <v>0</v>
          </cell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>
            <v>0</v>
          </cell>
          <cell r="U380">
            <v>0</v>
          </cell>
          <cell r="V380">
            <v>0</v>
          </cell>
        </row>
        <row r="381">
          <cell r="N381">
            <v>0</v>
          </cell>
        </row>
        <row r="382">
          <cell r="R382">
            <v>0</v>
          </cell>
          <cell r="T382">
            <v>0</v>
          </cell>
        </row>
        <row r="383">
          <cell r="S383">
            <v>0</v>
          </cell>
        </row>
        <row r="384">
          <cell r="N384">
            <v>0</v>
          </cell>
        </row>
        <row r="386">
          <cell r="N386">
            <v>92562.267570040523</v>
          </cell>
        </row>
        <row r="387">
          <cell r="N387">
            <v>0</v>
          </cell>
        </row>
        <row r="388">
          <cell r="Q388">
            <v>0</v>
          </cell>
          <cell r="U388">
            <v>0</v>
          </cell>
          <cell r="V388">
            <v>0</v>
          </cell>
        </row>
        <row r="389">
          <cell r="N389">
            <v>0</v>
          </cell>
        </row>
        <row r="390">
          <cell r="R390">
            <v>0</v>
          </cell>
          <cell r="T390">
            <v>0</v>
          </cell>
        </row>
        <row r="391">
          <cell r="S391">
            <v>0</v>
          </cell>
        </row>
        <row r="392">
          <cell r="N392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/>
          <cell r="T406"/>
        </row>
        <row r="407">
          <cell r="S407"/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1190000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R446"/>
          <cell r="T446"/>
        </row>
        <row r="447">
          <cell r="S447"/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/>
        </row>
        <row r="456">
          <cell r="N456">
            <v>0</v>
          </cell>
        </row>
        <row r="458">
          <cell r="N458">
            <v>678303</v>
          </cell>
        </row>
        <row r="459">
          <cell r="N459">
            <v>0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/>
          <cell r="T462"/>
        </row>
        <row r="463">
          <cell r="S463"/>
        </row>
        <row r="464">
          <cell r="N464">
            <v>0</v>
          </cell>
        </row>
        <row r="466">
          <cell r="N466">
            <v>6454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</row>
        <row r="472">
          <cell r="N472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498">
          <cell r="N498">
            <v>456696.20157073764</v>
          </cell>
        </row>
        <row r="499">
          <cell r="N499">
            <v>0</v>
          </cell>
        </row>
        <row r="500">
          <cell r="Q500"/>
          <cell r="U500"/>
          <cell r="V500"/>
        </row>
        <row r="501">
          <cell r="N501">
            <v>0</v>
          </cell>
        </row>
        <row r="502">
          <cell r="R502"/>
          <cell r="T502"/>
        </row>
        <row r="503">
          <cell r="S503"/>
        </row>
        <row r="504">
          <cell r="N504">
            <v>0</v>
          </cell>
        </row>
        <row r="506">
          <cell r="N506">
            <v>218549.79842926233</v>
          </cell>
        </row>
        <row r="507">
          <cell r="N507">
            <v>0</v>
          </cell>
        </row>
        <row r="508">
          <cell r="Q508"/>
          <cell r="U508"/>
          <cell r="V508"/>
        </row>
        <row r="509">
          <cell r="N509">
            <v>0</v>
          </cell>
        </row>
        <row r="510">
          <cell r="R510"/>
          <cell r="T510"/>
        </row>
        <row r="511">
          <cell r="S511"/>
        </row>
        <row r="512">
          <cell r="N512">
            <v>0</v>
          </cell>
        </row>
        <row r="522">
          <cell r="N522">
            <v>151083</v>
          </cell>
          <cell r="P522">
            <v>238412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</row>
        <row r="526">
          <cell r="R526"/>
          <cell r="T526"/>
        </row>
        <row r="527">
          <cell r="S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</row>
        <row r="534">
          <cell r="R534"/>
          <cell r="T534"/>
        </row>
        <row r="535">
          <cell r="S535"/>
        </row>
        <row r="536">
          <cell r="N536">
            <v>0</v>
          </cell>
        </row>
        <row r="538">
          <cell r="N538">
            <v>2548610.2169077601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</row>
        <row r="542">
          <cell r="R542"/>
          <cell r="T542"/>
        </row>
        <row r="543">
          <cell r="S543"/>
        </row>
        <row r="544">
          <cell r="N544">
            <v>0</v>
          </cell>
        </row>
        <row r="546">
          <cell r="N546">
            <v>74564.048875865978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</row>
        <row r="550">
          <cell r="R550"/>
          <cell r="T550"/>
        </row>
        <row r="551">
          <cell r="S551"/>
        </row>
        <row r="552">
          <cell r="N552">
            <v>0</v>
          </cell>
        </row>
        <row r="562">
          <cell r="N562">
            <v>41966</v>
          </cell>
        </row>
        <row r="563">
          <cell r="N563">
            <v>0</v>
          </cell>
        </row>
        <row r="564">
          <cell r="Q564">
            <v>0</v>
          </cell>
          <cell r="U564">
            <v>0</v>
          </cell>
          <cell r="V564">
            <v>0</v>
          </cell>
        </row>
        <row r="565">
          <cell r="N565">
            <v>0</v>
          </cell>
        </row>
        <row r="566">
          <cell r="R566">
            <v>0</v>
          </cell>
          <cell r="T566">
            <v>0</v>
          </cell>
        </row>
        <row r="567">
          <cell r="S567">
            <v>0</v>
          </cell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Q572">
            <v>0</v>
          </cell>
          <cell r="U572">
            <v>0</v>
          </cell>
          <cell r="V572">
            <v>0</v>
          </cell>
        </row>
        <row r="573">
          <cell r="N573">
            <v>0</v>
          </cell>
        </row>
        <row r="574">
          <cell r="R574">
            <v>0</v>
          </cell>
          <cell r="T574">
            <v>0</v>
          </cell>
        </row>
        <row r="575">
          <cell r="S575">
            <v>0</v>
          </cell>
        </row>
        <row r="576">
          <cell r="N576">
            <v>0</v>
          </cell>
        </row>
        <row r="578">
          <cell r="N578">
            <v>1415781</v>
          </cell>
        </row>
        <row r="579">
          <cell r="N579">
            <v>0</v>
          </cell>
        </row>
        <row r="580">
          <cell r="Q580">
            <v>0</v>
          </cell>
          <cell r="U580">
            <v>0</v>
          </cell>
          <cell r="V580">
            <v>0</v>
          </cell>
        </row>
        <row r="581">
          <cell r="N581">
            <v>0</v>
          </cell>
        </row>
        <row r="582">
          <cell r="R582">
            <v>0</v>
          </cell>
          <cell r="T582">
            <v>0</v>
          </cell>
        </row>
        <row r="583">
          <cell r="S583">
            <v>0</v>
          </cell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>
            <v>0</v>
          </cell>
          <cell r="U588">
            <v>0</v>
          </cell>
          <cell r="V588">
            <v>0</v>
          </cell>
        </row>
        <row r="589">
          <cell r="N589">
            <v>0</v>
          </cell>
        </row>
        <row r="590">
          <cell r="R590">
            <v>0</v>
          </cell>
          <cell r="T590">
            <v>0</v>
          </cell>
        </row>
        <row r="591">
          <cell r="S591">
            <v>0</v>
          </cell>
        </row>
        <row r="592">
          <cell r="N592">
            <v>0</v>
          </cell>
        </row>
        <row r="602">
          <cell r="N602">
            <v>117484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</row>
        <row r="606">
          <cell r="R606"/>
          <cell r="T606"/>
        </row>
        <row r="607">
          <cell r="S607"/>
        </row>
        <row r="608">
          <cell r="N608">
            <v>0</v>
          </cell>
        </row>
        <row r="610">
          <cell r="N610">
            <v>0</v>
          </cell>
        </row>
        <row r="611">
          <cell r="N611">
            <v>0</v>
          </cell>
        </row>
        <row r="612">
          <cell r="Q612"/>
          <cell r="U612"/>
          <cell r="V612"/>
        </row>
        <row r="613">
          <cell r="N613">
            <v>0</v>
          </cell>
        </row>
        <row r="614">
          <cell r="R614"/>
          <cell r="T614"/>
        </row>
        <row r="615">
          <cell r="S615"/>
        </row>
        <row r="616">
          <cell r="N616">
            <v>0</v>
          </cell>
        </row>
        <row r="618">
          <cell r="N618">
            <v>1830884</v>
          </cell>
        </row>
        <row r="619">
          <cell r="N619">
            <v>0</v>
          </cell>
        </row>
        <row r="620">
          <cell r="Q620"/>
          <cell r="U620"/>
          <cell r="V620"/>
        </row>
        <row r="621">
          <cell r="N621">
            <v>0</v>
          </cell>
        </row>
        <row r="622">
          <cell r="R622"/>
          <cell r="T622"/>
        </row>
        <row r="623">
          <cell r="S623"/>
        </row>
        <row r="624">
          <cell r="N624">
            <v>0</v>
          </cell>
        </row>
        <row r="626">
          <cell r="N626">
            <v>5142.3481983355841</v>
          </cell>
        </row>
        <row r="627">
          <cell r="N627">
            <v>0</v>
          </cell>
        </row>
        <row r="628">
          <cell r="Q628"/>
          <cell r="U628"/>
          <cell r="V628"/>
        </row>
        <row r="629">
          <cell r="N629">
            <v>0</v>
          </cell>
        </row>
        <row r="630">
          <cell r="R630"/>
          <cell r="T630"/>
        </row>
        <row r="631">
          <cell r="S631"/>
        </row>
        <row r="632">
          <cell r="N63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87444</v>
          </cell>
        </row>
        <row r="67">
          <cell r="N67">
            <v>1164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>
            <v>100757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/>
          <cell r="U76"/>
          <cell r="V76"/>
        </row>
        <row r="77">
          <cell r="N77">
            <v>0</v>
          </cell>
        </row>
        <row r="78">
          <cell r="R78"/>
          <cell r="T78"/>
        </row>
        <row r="79">
          <cell r="S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7686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2226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Q116">
            <v>0</v>
          </cell>
          <cell r="U116">
            <v>0</v>
          </cell>
          <cell r="V116">
            <v>0</v>
          </cell>
        </row>
        <row r="117">
          <cell r="N117">
            <v>0</v>
          </cell>
        </row>
        <row r="118">
          <cell r="R118">
            <v>0</v>
          </cell>
          <cell r="T118">
            <v>0</v>
          </cell>
        </row>
        <row r="119">
          <cell r="S119">
            <v>0</v>
          </cell>
        </row>
        <row r="120">
          <cell r="N120">
            <v>0</v>
          </cell>
        </row>
        <row r="122">
          <cell r="N122">
            <v>9900</v>
          </cell>
        </row>
        <row r="123">
          <cell r="N123">
            <v>1600</v>
          </cell>
        </row>
        <row r="124">
          <cell r="Q124">
            <v>0</v>
          </cell>
          <cell r="U124">
            <v>0</v>
          </cell>
          <cell r="V124">
            <v>0</v>
          </cell>
        </row>
        <row r="125">
          <cell r="N125">
            <v>0</v>
          </cell>
        </row>
        <row r="126">
          <cell r="R126">
            <v>0</v>
          </cell>
          <cell r="T126">
            <v>0</v>
          </cell>
        </row>
        <row r="127">
          <cell r="S127">
            <v>8300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>
            <v>0</v>
          </cell>
          <cell r="U132">
            <v>0</v>
          </cell>
          <cell r="V132">
            <v>0</v>
          </cell>
        </row>
        <row r="133">
          <cell r="N133">
            <v>0</v>
          </cell>
        </row>
        <row r="134">
          <cell r="R134">
            <v>0</v>
          </cell>
          <cell r="T134">
            <v>0</v>
          </cell>
        </row>
        <row r="135">
          <cell r="S135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>
            <v>0</v>
          </cell>
          <cell r="U140">
            <v>0</v>
          </cell>
          <cell r="V140">
            <v>0</v>
          </cell>
        </row>
        <row r="141">
          <cell r="N141">
            <v>0</v>
          </cell>
        </row>
        <row r="142">
          <cell r="R142">
            <v>0</v>
          </cell>
          <cell r="T142">
            <v>0</v>
          </cell>
        </row>
        <row r="143">
          <cell r="S143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>
            <v>0</v>
          </cell>
          <cell r="U148">
            <v>0</v>
          </cell>
          <cell r="V148">
            <v>0</v>
          </cell>
        </row>
        <row r="149">
          <cell r="N149">
            <v>0</v>
          </cell>
        </row>
        <row r="150">
          <cell r="R150">
            <v>0</v>
          </cell>
          <cell r="T150">
            <v>0</v>
          </cell>
        </row>
        <row r="151">
          <cell r="S151">
            <v>0</v>
          </cell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Q156">
            <v>0</v>
          </cell>
          <cell r="U156">
            <v>0</v>
          </cell>
          <cell r="V156">
            <v>0</v>
          </cell>
        </row>
        <row r="157">
          <cell r="N157">
            <v>0</v>
          </cell>
        </row>
        <row r="158">
          <cell r="R158">
            <v>0</v>
          </cell>
          <cell r="T158">
            <v>0</v>
          </cell>
        </row>
        <row r="159">
          <cell r="S159">
            <v>0</v>
          </cell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21030</v>
          </cell>
        </row>
        <row r="179">
          <cell r="N179">
            <v>537</v>
          </cell>
        </row>
        <row r="180">
          <cell r="Q180">
            <v>0</v>
          </cell>
          <cell r="U180">
            <v>0</v>
          </cell>
          <cell r="V180">
            <v>0</v>
          </cell>
        </row>
        <row r="181">
          <cell r="N181">
            <v>0</v>
          </cell>
        </row>
        <row r="182">
          <cell r="R182"/>
          <cell r="T182"/>
        </row>
        <row r="183">
          <cell r="S183">
            <v>23638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U196"/>
          <cell r="V196"/>
        </row>
        <row r="197">
          <cell r="N197">
            <v>0</v>
          </cell>
        </row>
        <row r="198">
          <cell r="R198"/>
          <cell r="T198"/>
        </row>
        <row r="199">
          <cell r="S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34">
          <cell r="N234">
            <v>15603</v>
          </cell>
        </row>
        <row r="235">
          <cell r="N235">
            <v>169</v>
          </cell>
        </row>
        <row r="236">
          <cell r="Q236">
            <v>0</v>
          </cell>
          <cell r="U236">
            <v>0</v>
          </cell>
          <cell r="V236">
            <v>0</v>
          </cell>
        </row>
        <row r="237">
          <cell r="N237">
            <v>0</v>
          </cell>
        </row>
        <row r="238">
          <cell r="R238"/>
          <cell r="T238"/>
        </row>
        <row r="239">
          <cell r="S239">
            <v>16885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8836</v>
          </cell>
        </row>
        <row r="291">
          <cell r="N291">
            <v>159</v>
          </cell>
        </row>
        <row r="292">
          <cell r="Q292">
            <v>0</v>
          </cell>
          <cell r="U292">
            <v>0</v>
          </cell>
          <cell r="V292">
            <v>0</v>
          </cell>
        </row>
        <row r="293">
          <cell r="N293">
            <v>0</v>
          </cell>
        </row>
        <row r="294">
          <cell r="R294"/>
          <cell r="T294"/>
        </row>
        <row r="295">
          <cell r="S295">
            <v>10001</v>
          </cell>
        </row>
        <row r="296">
          <cell r="N296">
            <v>0</v>
          </cell>
        </row>
        <row r="298">
          <cell r="N298">
            <v>193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14">
          <cell r="N314">
            <v>6131</v>
          </cell>
        </row>
        <row r="315">
          <cell r="N315">
            <v>0</v>
          </cell>
        </row>
        <row r="316">
          <cell r="Q316"/>
          <cell r="U316"/>
          <cell r="V316"/>
        </row>
        <row r="317">
          <cell r="N317">
            <v>0</v>
          </cell>
        </row>
        <row r="318">
          <cell r="R318"/>
          <cell r="T318"/>
        </row>
        <row r="319">
          <cell r="S319"/>
        </row>
        <row r="320">
          <cell r="N320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8">
          <cell r="N338">
            <v>84139</v>
          </cell>
        </row>
        <row r="339">
          <cell r="N339">
            <v>1656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>
            <v>108384</v>
          </cell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Q356"/>
          <cell r="U356"/>
          <cell r="V356"/>
        </row>
        <row r="357">
          <cell r="N357">
            <v>0</v>
          </cell>
        </row>
        <row r="358">
          <cell r="R358"/>
          <cell r="T358"/>
        </row>
        <row r="359">
          <cell r="S359"/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Q396"/>
          <cell r="U396"/>
          <cell r="V396"/>
        </row>
        <row r="397">
          <cell r="N397">
            <v>0</v>
          </cell>
        </row>
        <row r="398">
          <cell r="R398"/>
          <cell r="T398"/>
        </row>
        <row r="399">
          <cell r="S399"/>
        </row>
        <row r="400">
          <cell r="N400">
            <v>0</v>
          </cell>
        </row>
        <row r="402">
          <cell r="N402">
            <v>38757</v>
          </cell>
        </row>
        <row r="403">
          <cell r="N403">
            <v>547</v>
          </cell>
        </row>
        <row r="404">
          <cell r="Q404">
            <v>0</v>
          </cell>
          <cell r="U404">
            <v>0</v>
          </cell>
          <cell r="V404">
            <v>0</v>
          </cell>
        </row>
        <row r="405">
          <cell r="N405">
            <v>0</v>
          </cell>
        </row>
        <row r="406">
          <cell r="R406"/>
          <cell r="T406"/>
        </row>
        <row r="407">
          <cell r="S407">
            <v>43978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Q436"/>
          <cell r="U436"/>
          <cell r="V436"/>
        </row>
        <row r="437">
          <cell r="N437">
            <v>0</v>
          </cell>
        </row>
        <row r="438">
          <cell r="R438"/>
          <cell r="T438"/>
        </row>
        <row r="439">
          <cell r="S439"/>
        </row>
        <row r="440">
          <cell r="N440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/>
        </row>
        <row r="456">
          <cell r="N456">
            <v>0</v>
          </cell>
        </row>
        <row r="458">
          <cell r="N458">
            <v>17623</v>
          </cell>
        </row>
        <row r="459">
          <cell r="N459">
            <v>398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/>
          <cell r="T462"/>
        </row>
        <row r="463">
          <cell r="S463">
            <v>20456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Q476"/>
          <cell r="U476"/>
          <cell r="V476"/>
        </row>
        <row r="477">
          <cell r="N477">
            <v>0</v>
          </cell>
        </row>
        <row r="478">
          <cell r="R478"/>
          <cell r="T478"/>
        </row>
        <row r="479">
          <cell r="S479"/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</row>
        <row r="488">
          <cell r="N488">
            <v>0</v>
          </cell>
        </row>
        <row r="490">
          <cell r="N490">
            <v>1921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Q508">
            <v>0</v>
          </cell>
          <cell r="U508">
            <v>0</v>
          </cell>
          <cell r="V508">
            <v>0</v>
          </cell>
        </row>
        <row r="509">
          <cell r="N509">
            <v>0</v>
          </cell>
        </row>
        <row r="510">
          <cell r="R510">
            <v>0</v>
          </cell>
          <cell r="T510">
            <v>0</v>
          </cell>
        </row>
        <row r="511">
          <cell r="S511">
            <v>0</v>
          </cell>
        </row>
        <row r="512">
          <cell r="N512">
            <v>0</v>
          </cell>
        </row>
        <row r="514">
          <cell r="N514">
            <v>19193</v>
          </cell>
        </row>
        <row r="515">
          <cell r="N515">
            <v>766</v>
          </cell>
        </row>
        <row r="516">
          <cell r="Q516">
            <v>0</v>
          </cell>
          <cell r="U516">
            <v>0</v>
          </cell>
          <cell r="V516">
            <v>0</v>
          </cell>
        </row>
        <row r="517">
          <cell r="N517">
            <v>0</v>
          </cell>
        </row>
        <row r="518">
          <cell r="R518">
            <v>0</v>
          </cell>
          <cell r="T518">
            <v>0</v>
          </cell>
        </row>
        <row r="519">
          <cell r="S519">
            <v>24461</v>
          </cell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>
            <v>0</v>
          </cell>
          <cell r="U524">
            <v>0</v>
          </cell>
          <cell r="V524">
            <v>0</v>
          </cell>
        </row>
        <row r="525">
          <cell r="N525">
            <v>0</v>
          </cell>
        </row>
        <row r="526">
          <cell r="R526">
            <v>0</v>
          </cell>
          <cell r="T526">
            <v>0</v>
          </cell>
        </row>
        <row r="527">
          <cell r="S527">
            <v>0</v>
          </cell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>
            <v>0</v>
          </cell>
          <cell r="U532">
            <v>0</v>
          </cell>
          <cell r="V532">
            <v>0</v>
          </cell>
        </row>
        <row r="533">
          <cell r="N533">
            <v>0</v>
          </cell>
        </row>
        <row r="534">
          <cell r="R534">
            <v>0</v>
          </cell>
          <cell r="T534">
            <v>0</v>
          </cell>
        </row>
        <row r="535">
          <cell r="S535">
            <v>0</v>
          </cell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Q540">
            <v>0</v>
          </cell>
          <cell r="U540">
            <v>0</v>
          </cell>
          <cell r="V540">
            <v>0</v>
          </cell>
        </row>
        <row r="541">
          <cell r="N541">
            <v>0</v>
          </cell>
        </row>
        <row r="542">
          <cell r="R542">
            <v>0</v>
          </cell>
          <cell r="T542">
            <v>0</v>
          </cell>
        </row>
        <row r="543">
          <cell r="S543">
            <v>0</v>
          </cell>
        </row>
        <row r="544">
          <cell r="N544">
            <v>0</v>
          </cell>
        </row>
        <row r="546">
          <cell r="N546">
            <v>808</v>
          </cell>
        </row>
        <row r="547">
          <cell r="N547">
            <v>0</v>
          </cell>
        </row>
        <row r="548">
          <cell r="Q548">
            <v>0</v>
          </cell>
          <cell r="U548">
            <v>0</v>
          </cell>
          <cell r="V548">
            <v>0</v>
          </cell>
        </row>
        <row r="549">
          <cell r="N549">
            <v>0</v>
          </cell>
        </row>
        <row r="550">
          <cell r="R550">
            <v>0</v>
          </cell>
          <cell r="T550">
            <v>0</v>
          </cell>
        </row>
        <row r="551">
          <cell r="S551">
            <v>0</v>
          </cell>
        </row>
        <row r="552">
          <cell r="N552">
            <v>0</v>
          </cell>
        </row>
        <row r="562">
          <cell r="N562">
            <v>0</v>
          </cell>
        </row>
        <row r="563">
          <cell r="N563">
            <v>0</v>
          </cell>
        </row>
        <row r="564">
          <cell r="Q564"/>
          <cell r="U564"/>
          <cell r="V564"/>
        </row>
        <row r="565">
          <cell r="N565">
            <v>0</v>
          </cell>
        </row>
        <row r="566">
          <cell r="R566"/>
          <cell r="T566"/>
        </row>
        <row r="567">
          <cell r="S567"/>
        </row>
        <row r="568">
          <cell r="N568">
            <v>0</v>
          </cell>
        </row>
        <row r="570">
          <cell r="N570">
            <v>45529</v>
          </cell>
        </row>
        <row r="571">
          <cell r="N571">
            <v>1174</v>
          </cell>
        </row>
        <row r="572">
          <cell r="Q572">
            <v>0</v>
          </cell>
          <cell r="U572">
            <v>0</v>
          </cell>
          <cell r="V572">
            <v>0</v>
          </cell>
        </row>
        <row r="573">
          <cell r="N573">
            <v>0</v>
          </cell>
        </row>
        <row r="574">
          <cell r="R574"/>
          <cell r="T574"/>
        </row>
        <row r="575">
          <cell r="S575">
            <v>55458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</row>
        <row r="582">
          <cell r="R582"/>
          <cell r="T582"/>
        </row>
        <row r="583">
          <cell r="S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R590"/>
          <cell r="T590"/>
        </row>
        <row r="591">
          <cell r="S591"/>
        </row>
        <row r="592">
          <cell r="N592">
            <v>0</v>
          </cell>
        </row>
        <row r="594">
          <cell r="N594">
            <v>0</v>
          </cell>
        </row>
        <row r="595">
          <cell r="N595">
            <v>0</v>
          </cell>
        </row>
        <row r="596">
          <cell r="Q596"/>
          <cell r="U596"/>
          <cell r="V596"/>
        </row>
        <row r="597">
          <cell r="N597">
            <v>0</v>
          </cell>
        </row>
        <row r="598">
          <cell r="R598"/>
          <cell r="T598"/>
        </row>
        <row r="599">
          <cell r="S599"/>
        </row>
        <row r="600">
          <cell r="N600">
            <v>0</v>
          </cell>
        </row>
        <row r="602">
          <cell r="N602">
            <v>6133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</row>
        <row r="606">
          <cell r="R606"/>
          <cell r="T606"/>
        </row>
        <row r="607">
          <cell r="S607"/>
        </row>
        <row r="608">
          <cell r="N608">
            <v>0</v>
          </cell>
        </row>
        <row r="618">
          <cell r="N618">
            <v>0</v>
          </cell>
        </row>
        <row r="619">
          <cell r="N619">
            <v>0</v>
          </cell>
        </row>
        <row r="620">
          <cell r="Q620"/>
          <cell r="U620"/>
          <cell r="V620"/>
        </row>
        <row r="621">
          <cell r="N621">
            <v>0</v>
          </cell>
        </row>
        <row r="622">
          <cell r="R622"/>
          <cell r="T622"/>
        </row>
        <row r="623">
          <cell r="S623"/>
        </row>
        <row r="624">
          <cell r="N624">
            <v>0</v>
          </cell>
        </row>
        <row r="626">
          <cell r="N626">
            <v>41259</v>
          </cell>
        </row>
        <row r="627">
          <cell r="N627">
            <v>577</v>
          </cell>
        </row>
        <row r="628">
          <cell r="Q628">
            <v>0</v>
          </cell>
          <cell r="U628">
            <v>0</v>
          </cell>
          <cell r="V628">
            <v>0</v>
          </cell>
        </row>
        <row r="629">
          <cell r="N629">
            <v>0</v>
          </cell>
        </row>
        <row r="630">
          <cell r="R630"/>
          <cell r="T630"/>
        </row>
        <row r="631">
          <cell r="S631">
            <v>50400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Q636"/>
          <cell r="U636"/>
          <cell r="V636"/>
        </row>
        <row r="637">
          <cell r="N637">
            <v>0</v>
          </cell>
        </row>
        <row r="638">
          <cell r="R638"/>
          <cell r="T638"/>
        </row>
        <row r="639">
          <cell r="S639"/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4">
          <cell r="Q644"/>
          <cell r="U644"/>
          <cell r="V644"/>
        </row>
        <row r="645">
          <cell r="N645">
            <v>0</v>
          </cell>
        </row>
        <row r="646">
          <cell r="R646"/>
          <cell r="T646"/>
        </row>
        <row r="647">
          <cell r="S647"/>
        </row>
        <row r="648">
          <cell r="N648">
            <v>0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Q652"/>
          <cell r="U652"/>
          <cell r="V652"/>
        </row>
        <row r="653">
          <cell r="N653">
            <v>0</v>
          </cell>
        </row>
        <row r="654">
          <cell r="R654"/>
          <cell r="T654"/>
        </row>
        <row r="655">
          <cell r="S655"/>
        </row>
        <row r="656">
          <cell r="N656">
            <v>0</v>
          </cell>
        </row>
        <row r="658">
          <cell r="N658">
            <v>5288</v>
          </cell>
        </row>
        <row r="659">
          <cell r="N659">
            <v>0</v>
          </cell>
        </row>
        <row r="660">
          <cell r="Q660"/>
          <cell r="U660"/>
          <cell r="V660"/>
        </row>
        <row r="661">
          <cell r="N661">
            <v>0</v>
          </cell>
        </row>
        <row r="662">
          <cell r="R662"/>
          <cell r="T662"/>
        </row>
        <row r="663">
          <cell r="S663"/>
        </row>
        <row r="664">
          <cell r="N664">
            <v>0</v>
          </cell>
        </row>
        <row r="674">
          <cell r="N674">
            <v>0</v>
          </cell>
        </row>
        <row r="675">
          <cell r="N675">
            <v>0</v>
          </cell>
        </row>
        <row r="676">
          <cell r="Q676"/>
          <cell r="U676"/>
          <cell r="V676"/>
        </row>
        <row r="677">
          <cell r="N677">
            <v>0</v>
          </cell>
        </row>
        <row r="678">
          <cell r="R678"/>
          <cell r="T678"/>
        </row>
        <row r="679">
          <cell r="S679"/>
        </row>
        <row r="680">
          <cell r="N680">
            <v>0</v>
          </cell>
        </row>
        <row r="682">
          <cell r="N682">
            <v>31400</v>
          </cell>
        </row>
        <row r="683">
          <cell r="N683">
            <v>300</v>
          </cell>
        </row>
        <row r="684">
          <cell r="Q684">
            <v>0</v>
          </cell>
          <cell r="U684">
            <v>0</v>
          </cell>
          <cell r="V684">
            <v>0</v>
          </cell>
        </row>
        <row r="685">
          <cell r="N685">
            <v>0</v>
          </cell>
        </row>
        <row r="686">
          <cell r="R686"/>
          <cell r="T686"/>
        </row>
        <row r="687">
          <cell r="S687">
            <v>31400</v>
          </cell>
        </row>
        <row r="688">
          <cell r="N688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Q692"/>
          <cell r="U692"/>
          <cell r="V692"/>
        </row>
        <row r="693">
          <cell r="N693">
            <v>0</v>
          </cell>
        </row>
        <row r="694">
          <cell r="R694"/>
          <cell r="T694"/>
        </row>
        <row r="695">
          <cell r="S695"/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0">
          <cell r="Q700"/>
          <cell r="U700"/>
          <cell r="V700"/>
        </row>
        <row r="701">
          <cell r="N701">
            <v>0</v>
          </cell>
        </row>
        <row r="702">
          <cell r="R702"/>
          <cell r="T702"/>
        </row>
        <row r="703">
          <cell r="S703"/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Q708"/>
          <cell r="U708"/>
          <cell r="V708"/>
        </row>
        <row r="709">
          <cell r="N709">
            <v>0</v>
          </cell>
        </row>
        <row r="710">
          <cell r="R710"/>
          <cell r="T710"/>
        </row>
        <row r="711">
          <cell r="S711"/>
        </row>
        <row r="712">
          <cell r="N712">
            <v>0</v>
          </cell>
        </row>
        <row r="714">
          <cell r="N714">
            <v>0</v>
          </cell>
        </row>
        <row r="715">
          <cell r="N715">
            <v>0</v>
          </cell>
        </row>
        <row r="716">
          <cell r="Q716"/>
          <cell r="U716"/>
          <cell r="V716"/>
        </row>
        <row r="717">
          <cell r="N717">
            <v>0</v>
          </cell>
        </row>
        <row r="718">
          <cell r="R718"/>
          <cell r="T718"/>
        </row>
        <row r="719">
          <cell r="S719"/>
        </row>
        <row r="720">
          <cell r="N720">
            <v>0</v>
          </cell>
        </row>
        <row r="730">
          <cell r="N730">
            <v>819110</v>
          </cell>
        </row>
        <row r="731">
          <cell r="N731">
            <v>8422</v>
          </cell>
        </row>
        <row r="732">
          <cell r="Q732"/>
          <cell r="U732">
            <v>40488</v>
          </cell>
          <cell r="V732">
            <v>464654</v>
          </cell>
        </row>
        <row r="733">
          <cell r="N733">
            <v>0</v>
          </cell>
        </row>
        <row r="734">
          <cell r="R734"/>
          <cell r="T734"/>
        </row>
        <row r="735">
          <cell r="S735">
            <v>521979</v>
          </cell>
        </row>
        <row r="736">
          <cell r="N736">
            <v>0</v>
          </cell>
        </row>
        <row r="738">
          <cell r="N738">
            <v>28462</v>
          </cell>
        </row>
        <row r="739">
          <cell r="N739">
            <v>15006</v>
          </cell>
        </row>
        <row r="740">
          <cell r="Q740">
            <v>0</v>
          </cell>
          <cell r="U740">
            <v>306</v>
          </cell>
          <cell r="V740">
            <v>0</v>
          </cell>
        </row>
        <row r="741">
          <cell r="N741">
            <v>0</v>
          </cell>
        </row>
        <row r="742">
          <cell r="R742"/>
          <cell r="T742"/>
        </row>
        <row r="743">
          <cell r="S743">
            <v>136186</v>
          </cell>
        </row>
        <row r="744">
          <cell r="N744">
            <v>0</v>
          </cell>
        </row>
        <row r="746">
          <cell r="N746">
            <v>800</v>
          </cell>
        </row>
        <row r="747">
          <cell r="N747">
            <v>0</v>
          </cell>
        </row>
        <row r="748">
          <cell r="Q748"/>
          <cell r="U748"/>
          <cell r="V748"/>
        </row>
        <row r="749">
          <cell r="N749">
            <v>0</v>
          </cell>
        </row>
        <row r="750">
          <cell r="R750"/>
          <cell r="T750"/>
        </row>
        <row r="751">
          <cell r="S751"/>
        </row>
        <row r="752">
          <cell r="N752">
            <v>0</v>
          </cell>
        </row>
        <row r="754">
          <cell r="N754">
            <v>35000</v>
          </cell>
        </row>
        <row r="755">
          <cell r="N755">
            <v>0</v>
          </cell>
        </row>
        <row r="756">
          <cell r="Q756"/>
          <cell r="U756"/>
          <cell r="V756"/>
        </row>
        <row r="757">
          <cell r="N757">
            <v>0</v>
          </cell>
        </row>
        <row r="758">
          <cell r="R758"/>
          <cell r="T758"/>
        </row>
        <row r="759">
          <cell r="S759"/>
        </row>
        <row r="760">
          <cell r="N760">
            <v>0</v>
          </cell>
        </row>
        <row r="762">
          <cell r="N762">
            <v>8984</v>
          </cell>
        </row>
        <row r="763">
          <cell r="N763">
            <v>0</v>
          </cell>
        </row>
        <row r="764">
          <cell r="Q764"/>
          <cell r="U764"/>
          <cell r="V764"/>
        </row>
        <row r="765">
          <cell r="N765">
            <v>0</v>
          </cell>
        </row>
        <row r="766">
          <cell r="R766"/>
          <cell r="T766"/>
        </row>
        <row r="767">
          <cell r="S767"/>
        </row>
        <row r="768">
          <cell r="N768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Q772"/>
          <cell r="U772"/>
          <cell r="V772"/>
        </row>
        <row r="773">
          <cell r="N773">
            <v>0</v>
          </cell>
        </row>
        <row r="774">
          <cell r="R774"/>
          <cell r="T774"/>
        </row>
        <row r="775">
          <cell r="S775"/>
        </row>
        <row r="776">
          <cell r="N776">
            <v>0</v>
          </cell>
        </row>
        <row r="786">
          <cell r="N786">
            <v>121910</v>
          </cell>
        </row>
        <row r="787">
          <cell r="N787">
            <v>387</v>
          </cell>
        </row>
        <row r="788">
          <cell r="Q788">
            <v>0</v>
          </cell>
          <cell r="U788">
            <v>32031</v>
          </cell>
          <cell r="V788">
            <v>0</v>
          </cell>
        </row>
        <row r="789">
          <cell r="N789">
            <v>0</v>
          </cell>
        </row>
        <row r="790">
          <cell r="R790">
            <v>0</v>
          </cell>
          <cell r="T790">
            <v>0</v>
          </cell>
        </row>
        <row r="791">
          <cell r="S791">
            <v>146860</v>
          </cell>
        </row>
        <row r="792">
          <cell r="N792">
            <v>0</v>
          </cell>
        </row>
        <row r="794">
          <cell r="N794">
            <v>0</v>
          </cell>
        </row>
        <row r="795">
          <cell r="N795">
            <v>0</v>
          </cell>
        </row>
        <row r="796">
          <cell r="Q796">
            <v>0</v>
          </cell>
          <cell r="U796">
            <v>0</v>
          </cell>
          <cell r="V796">
            <v>0</v>
          </cell>
        </row>
        <row r="797">
          <cell r="N797">
            <v>0</v>
          </cell>
        </row>
        <row r="798">
          <cell r="R798">
            <v>0</v>
          </cell>
          <cell r="T798">
            <v>0</v>
          </cell>
        </row>
        <row r="799">
          <cell r="S799">
            <v>0</v>
          </cell>
        </row>
        <row r="800">
          <cell r="N800">
            <v>0</v>
          </cell>
        </row>
        <row r="802">
          <cell r="N802">
            <v>0</v>
          </cell>
        </row>
        <row r="803">
          <cell r="N803">
            <v>0</v>
          </cell>
        </row>
        <row r="804">
          <cell r="Q804">
            <v>0</v>
          </cell>
          <cell r="U804">
            <v>0</v>
          </cell>
          <cell r="V804">
            <v>0</v>
          </cell>
        </row>
        <row r="805">
          <cell r="N805">
            <v>0</v>
          </cell>
        </row>
        <row r="806">
          <cell r="R806">
            <v>0</v>
          </cell>
          <cell r="T806">
            <v>0</v>
          </cell>
        </row>
        <row r="807">
          <cell r="S807">
            <v>0</v>
          </cell>
        </row>
        <row r="808">
          <cell r="N808">
            <v>0</v>
          </cell>
        </row>
        <row r="810">
          <cell r="N810">
            <v>0</v>
          </cell>
        </row>
        <row r="811">
          <cell r="N811">
            <v>0</v>
          </cell>
        </row>
        <row r="812">
          <cell r="Q812">
            <v>0</v>
          </cell>
          <cell r="U812">
            <v>0</v>
          </cell>
          <cell r="V812">
            <v>0</v>
          </cell>
        </row>
        <row r="813">
          <cell r="N813">
            <v>0</v>
          </cell>
        </row>
        <row r="814">
          <cell r="R814">
            <v>0</v>
          </cell>
          <cell r="T814">
            <v>0</v>
          </cell>
        </row>
        <row r="815">
          <cell r="S815">
            <v>0</v>
          </cell>
        </row>
        <row r="816">
          <cell r="N816">
            <v>0</v>
          </cell>
        </row>
        <row r="818">
          <cell r="N818">
            <v>0</v>
          </cell>
        </row>
        <row r="819">
          <cell r="N819">
            <v>0</v>
          </cell>
        </row>
        <row r="820">
          <cell r="Q820">
            <v>0</v>
          </cell>
          <cell r="U820">
            <v>0</v>
          </cell>
          <cell r="V820">
            <v>0</v>
          </cell>
        </row>
        <row r="821">
          <cell r="N821">
            <v>0</v>
          </cell>
        </row>
        <row r="822">
          <cell r="R822">
            <v>0</v>
          </cell>
          <cell r="T822">
            <v>0</v>
          </cell>
        </row>
        <row r="823">
          <cell r="S823">
            <v>0</v>
          </cell>
        </row>
        <row r="824">
          <cell r="N824">
            <v>0</v>
          </cell>
        </row>
        <row r="826">
          <cell r="N826">
            <v>0</v>
          </cell>
        </row>
        <row r="827">
          <cell r="N827">
            <v>0</v>
          </cell>
        </row>
        <row r="828">
          <cell r="Q828">
            <v>0</v>
          </cell>
          <cell r="U828">
            <v>0</v>
          </cell>
          <cell r="V828">
            <v>0</v>
          </cell>
        </row>
        <row r="829">
          <cell r="N829">
            <v>0</v>
          </cell>
        </row>
        <row r="830">
          <cell r="R830">
            <v>0</v>
          </cell>
          <cell r="T830">
            <v>0</v>
          </cell>
        </row>
        <row r="831">
          <cell r="S831">
            <v>0</v>
          </cell>
        </row>
        <row r="832">
          <cell r="N832">
            <v>0</v>
          </cell>
        </row>
        <row r="842">
          <cell r="N842">
            <v>295844</v>
          </cell>
        </row>
        <row r="843">
          <cell r="N843">
            <v>2580</v>
          </cell>
        </row>
        <row r="844">
          <cell r="Q844">
            <v>0</v>
          </cell>
          <cell r="U844">
            <v>59419</v>
          </cell>
          <cell r="V844">
            <v>0</v>
          </cell>
        </row>
        <row r="845">
          <cell r="N845">
            <v>0</v>
          </cell>
        </row>
        <row r="846">
          <cell r="R846"/>
          <cell r="T846"/>
        </row>
        <row r="847">
          <cell r="S847">
            <v>405049</v>
          </cell>
        </row>
        <row r="848">
          <cell r="N848">
            <v>0</v>
          </cell>
        </row>
        <row r="850">
          <cell r="N850">
            <v>64914</v>
          </cell>
        </row>
        <row r="851">
          <cell r="N851">
            <v>826</v>
          </cell>
        </row>
        <row r="852">
          <cell r="Q852"/>
          <cell r="U852"/>
          <cell r="V852"/>
        </row>
        <row r="853">
          <cell r="N853">
            <v>0</v>
          </cell>
        </row>
        <row r="854">
          <cell r="R854"/>
          <cell r="T854"/>
        </row>
        <row r="855">
          <cell r="S855">
            <v>73752</v>
          </cell>
        </row>
        <row r="856">
          <cell r="N856">
            <v>0</v>
          </cell>
        </row>
        <row r="858">
          <cell r="N858">
            <v>64</v>
          </cell>
        </row>
        <row r="859">
          <cell r="N859">
            <v>0</v>
          </cell>
        </row>
        <row r="860">
          <cell r="Q860"/>
          <cell r="U860"/>
          <cell r="V860"/>
        </row>
        <row r="861">
          <cell r="N861">
            <v>0</v>
          </cell>
        </row>
        <row r="862">
          <cell r="R862"/>
          <cell r="T862"/>
        </row>
        <row r="863">
          <cell r="S863"/>
        </row>
        <row r="864">
          <cell r="N864">
            <v>0</v>
          </cell>
        </row>
        <row r="866">
          <cell r="N866">
            <v>0</v>
          </cell>
        </row>
        <row r="867">
          <cell r="N867">
            <v>0</v>
          </cell>
        </row>
        <row r="868">
          <cell r="Q868"/>
          <cell r="U868"/>
          <cell r="V868"/>
        </row>
        <row r="869">
          <cell r="N869">
            <v>0</v>
          </cell>
        </row>
        <row r="870">
          <cell r="R870"/>
          <cell r="T870"/>
        </row>
        <row r="871">
          <cell r="S871"/>
        </row>
        <row r="872">
          <cell r="N872">
            <v>0</v>
          </cell>
        </row>
        <row r="874">
          <cell r="N874">
            <v>38057</v>
          </cell>
        </row>
        <row r="875">
          <cell r="N875">
            <v>0</v>
          </cell>
        </row>
        <row r="876">
          <cell r="Q876"/>
          <cell r="U876"/>
          <cell r="V876"/>
        </row>
        <row r="877">
          <cell r="N877">
            <v>0</v>
          </cell>
        </row>
        <row r="878">
          <cell r="R878"/>
          <cell r="T878"/>
        </row>
        <row r="879">
          <cell r="S879"/>
        </row>
        <row r="880">
          <cell r="N880">
            <v>0</v>
          </cell>
        </row>
        <row r="882">
          <cell r="N882">
            <v>83919</v>
          </cell>
        </row>
        <row r="883">
          <cell r="N883">
            <v>0</v>
          </cell>
        </row>
        <row r="884">
          <cell r="Q884"/>
          <cell r="U884"/>
          <cell r="V884"/>
        </row>
        <row r="885">
          <cell r="N885">
            <v>0</v>
          </cell>
        </row>
        <row r="886">
          <cell r="R886"/>
          <cell r="T886"/>
        </row>
        <row r="887">
          <cell r="S887"/>
        </row>
        <row r="888">
          <cell r="N888">
            <v>0</v>
          </cell>
        </row>
      </sheetData>
      <sheetData sheetId="2">
        <row r="83">
          <cell r="N83">
            <v>3272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N86">
            <v>755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5895</v>
          </cell>
        </row>
        <row r="92">
          <cell r="N92">
            <v>8464</v>
          </cell>
        </row>
        <row r="93">
          <cell r="Q93"/>
          <cell r="U93"/>
          <cell r="V93"/>
        </row>
        <row r="94">
          <cell r="N94">
            <v>0</v>
          </cell>
        </row>
        <row r="95">
          <cell r="N95">
            <v>0</v>
          </cell>
        </row>
        <row r="96">
          <cell r="N96">
            <v>52319.807400134356</v>
          </cell>
        </row>
        <row r="97">
          <cell r="N97">
            <v>0</v>
          </cell>
        </row>
        <row r="98">
          <cell r="N98">
            <v>82956</v>
          </cell>
        </row>
        <row r="99">
          <cell r="N99">
            <v>24131.192599865641</v>
          </cell>
        </row>
        <row r="101">
          <cell r="N101">
            <v>9</v>
          </cell>
        </row>
        <row r="102">
          <cell r="Q102"/>
          <cell r="U102"/>
          <cell r="V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3564</v>
          </cell>
        </row>
        <row r="108">
          <cell r="N108">
            <v>10971</v>
          </cell>
        </row>
        <row r="110">
          <cell r="N110">
            <v>88708.200000000186</v>
          </cell>
        </row>
        <row r="111">
          <cell r="Q111"/>
          <cell r="U111"/>
          <cell r="V111"/>
        </row>
        <row r="112">
          <cell r="N112">
            <v>0</v>
          </cell>
        </row>
        <row r="113">
          <cell r="N113">
            <v>16463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829.79999999981374</v>
          </cell>
        </row>
        <row r="119">
          <cell r="N119">
            <v>7042</v>
          </cell>
        </row>
        <row r="120">
          <cell r="Q120"/>
          <cell r="U120"/>
          <cell r="V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1511</v>
          </cell>
        </row>
        <row r="126">
          <cell r="N126">
            <v>12287</v>
          </cell>
        </row>
        <row r="128">
          <cell r="N128">
            <v>281</v>
          </cell>
        </row>
        <row r="129">
          <cell r="Q129"/>
          <cell r="U129"/>
          <cell r="V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30228</v>
          </cell>
        </row>
        <row r="133">
          <cell r="N133">
            <v>0</v>
          </cell>
        </row>
        <row r="134">
          <cell r="N134">
            <v>605</v>
          </cell>
        </row>
        <row r="135">
          <cell r="N135">
            <v>35114</v>
          </cell>
        </row>
        <row r="137">
          <cell r="N137">
            <v>0</v>
          </cell>
        </row>
        <row r="138">
          <cell r="Q138"/>
          <cell r="U138"/>
          <cell r="V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6440</v>
          </cell>
        </row>
        <row r="144">
          <cell r="N144">
            <v>2815</v>
          </cell>
        </row>
        <row r="146">
          <cell r="N146">
            <v>0</v>
          </cell>
        </row>
        <row r="147">
          <cell r="Q147"/>
          <cell r="U147"/>
          <cell r="V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8768</v>
          </cell>
        </row>
        <row r="164">
          <cell r="N164">
            <v>3511</v>
          </cell>
        </row>
        <row r="165">
          <cell r="Q165">
            <v>0</v>
          </cell>
          <cell r="U165">
            <v>0</v>
          </cell>
          <cell r="V165">
            <v>0</v>
          </cell>
        </row>
        <row r="166">
          <cell r="N166">
            <v>0</v>
          </cell>
        </row>
        <row r="167">
          <cell r="N167">
            <v>809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3890</v>
          </cell>
        </row>
        <row r="173">
          <cell r="N173">
            <v>902.19999999999709</v>
          </cell>
        </row>
        <row r="174">
          <cell r="Q174">
            <v>0</v>
          </cell>
          <cell r="U174">
            <v>0</v>
          </cell>
          <cell r="V174">
            <v>0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56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1463.7999999999993</v>
          </cell>
        </row>
        <row r="182">
          <cell r="N182">
            <v>468</v>
          </cell>
        </row>
        <row r="183">
          <cell r="Q183">
            <v>0</v>
          </cell>
          <cell r="U183">
            <v>0</v>
          </cell>
          <cell r="V183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2314</v>
          </cell>
        </row>
        <row r="189">
          <cell r="N189">
            <v>2971</v>
          </cell>
        </row>
        <row r="191">
          <cell r="N191">
            <v>51705.8</v>
          </cell>
        </row>
        <row r="192">
          <cell r="Q192">
            <v>0</v>
          </cell>
          <cell r="U192">
            <v>0</v>
          </cell>
          <cell r="V192">
            <v>0</v>
          </cell>
        </row>
        <row r="193">
          <cell r="N193">
            <v>0</v>
          </cell>
        </row>
        <row r="194">
          <cell r="N194">
            <v>9927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49.2</v>
          </cell>
        </row>
        <row r="200">
          <cell r="N200">
            <v>803</v>
          </cell>
        </row>
        <row r="201">
          <cell r="Q201">
            <v>0</v>
          </cell>
          <cell r="U201">
            <v>0</v>
          </cell>
          <cell r="V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2153</v>
          </cell>
        </row>
        <row r="207">
          <cell r="N207">
            <v>1655</v>
          </cell>
        </row>
        <row r="209">
          <cell r="N209">
            <v>219</v>
          </cell>
        </row>
        <row r="210">
          <cell r="Q210">
            <v>0</v>
          </cell>
          <cell r="U210">
            <v>0</v>
          </cell>
          <cell r="V210">
            <v>0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15567</v>
          </cell>
        </row>
        <row r="214">
          <cell r="N214">
            <v>0</v>
          </cell>
        </row>
        <row r="215">
          <cell r="N215">
            <v>1457</v>
          </cell>
        </row>
        <row r="216">
          <cell r="N216">
            <v>11593</v>
          </cell>
        </row>
        <row r="218">
          <cell r="N218">
            <v>0</v>
          </cell>
        </row>
        <row r="219">
          <cell r="Q219">
            <v>0</v>
          </cell>
          <cell r="U219">
            <v>0</v>
          </cell>
          <cell r="V219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1806</v>
          </cell>
        </row>
        <row r="225">
          <cell r="N225">
            <v>954</v>
          </cell>
        </row>
        <row r="227">
          <cell r="N227">
            <v>0</v>
          </cell>
        </row>
        <row r="228">
          <cell r="Q228">
            <v>0</v>
          </cell>
          <cell r="U228">
            <v>0</v>
          </cell>
          <cell r="V228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2605</v>
          </cell>
        </row>
        <row r="245">
          <cell r="N245">
            <v>4231</v>
          </cell>
        </row>
        <row r="246">
          <cell r="Q246"/>
          <cell r="U246"/>
          <cell r="V246"/>
        </row>
        <row r="247">
          <cell r="N247">
            <v>0</v>
          </cell>
        </row>
        <row r="248">
          <cell r="N248">
            <v>983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13312</v>
          </cell>
        </row>
        <row r="254">
          <cell r="N254">
            <v>2142</v>
          </cell>
        </row>
        <row r="255">
          <cell r="Q255"/>
          <cell r="U255"/>
          <cell r="V255"/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26648</v>
          </cell>
        </row>
        <row r="259">
          <cell r="N259">
            <v>0</v>
          </cell>
        </row>
        <row r="260">
          <cell r="N260">
            <v>2209</v>
          </cell>
        </row>
        <row r="261">
          <cell r="N261">
            <v>13377</v>
          </cell>
        </row>
        <row r="263">
          <cell r="N263">
            <v>0</v>
          </cell>
        </row>
        <row r="264">
          <cell r="Q264"/>
          <cell r="U264"/>
          <cell r="V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6404</v>
          </cell>
        </row>
        <row r="270">
          <cell r="N270">
            <v>7466</v>
          </cell>
        </row>
        <row r="272">
          <cell r="N272">
            <v>60544</v>
          </cell>
        </row>
        <row r="273">
          <cell r="Q273"/>
          <cell r="U273"/>
          <cell r="V273"/>
        </row>
        <row r="274">
          <cell r="N274">
            <v>0</v>
          </cell>
        </row>
        <row r="275">
          <cell r="N275">
            <v>10410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172</v>
          </cell>
        </row>
        <row r="281">
          <cell r="N281">
            <v>2589</v>
          </cell>
        </row>
        <row r="282">
          <cell r="Q282"/>
          <cell r="U282"/>
          <cell r="V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2337</v>
          </cell>
        </row>
        <row r="288">
          <cell r="N288">
            <v>8736</v>
          </cell>
        </row>
        <row r="290">
          <cell r="N290">
            <v>284</v>
          </cell>
        </row>
        <row r="291">
          <cell r="Q291"/>
          <cell r="U291"/>
          <cell r="V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23186</v>
          </cell>
        </row>
        <row r="295">
          <cell r="N295">
            <v>0</v>
          </cell>
        </row>
        <row r="296">
          <cell r="N296">
            <v>2817</v>
          </cell>
        </row>
        <row r="297">
          <cell r="N297">
            <v>27246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3309</v>
          </cell>
        </row>
        <row r="306">
          <cell r="N306">
            <v>2343</v>
          </cell>
        </row>
        <row r="308">
          <cell r="N308">
            <v>0</v>
          </cell>
        </row>
        <row r="309">
          <cell r="Q309"/>
          <cell r="U309"/>
          <cell r="V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4964</v>
          </cell>
        </row>
        <row r="326">
          <cell r="N326">
            <v>7295</v>
          </cell>
        </row>
        <row r="327">
          <cell r="Q327"/>
          <cell r="U327"/>
          <cell r="V327"/>
        </row>
        <row r="328">
          <cell r="N328">
            <v>0</v>
          </cell>
        </row>
        <row r="329">
          <cell r="N329">
            <v>1694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10408</v>
          </cell>
        </row>
        <row r="335">
          <cell r="N335">
            <v>141.80386983289358</v>
          </cell>
        </row>
        <row r="336">
          <cell r="Q336"/>
          <cell r="U336"/>
          <cell r="V336"/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550</v>
          </cell>
        </row>
        <row r="340">
          <cell r="N340">
            <v>0</v>
          </cell>
        </row>
        <row r="341">
          <cell r="N341">
            <v>2893</v>
          </cell>
        </row>
        <row r="342">
          <cell r="N342">
            <v>17769</v>
          </cell>
        </row>
        <row r="344">
          <cell r="N344">
            <v>2251</v>
          </cell>
        </row>
        <row r="345">
          <cell r="Q345"/>
          <cell r="U345"/>
          <cell r="V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6637</v>
          </cell>
        </row>
        <row r="351">
          <cell r="N351">
            <v>8508</v>
          </cell>
        </row>
        <row r="353">
          <cell r="N353">
            <v>62669</v>
          </cell>
        </row>
        <row r="354">
          <cell r="Q354"/>
          <cell r="U354"/>
          <cell r="V354"/>
        </row>
        <row r="355">
          <cell r="N355">
            <v>0</v>
          </cell>
        </row>
        <row r="356">
          <cell r="N356">
            <v>10660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95</v>
          </cell>
        </row>
        <row r="362">
          <cell r="N362">
            <v>1834</v>
          </cell>
        </row>
        <row r="363">
          <cell r="Q363"/>
          <cell r="U363"/>
          <cell r="V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1332</v>
          </cell>
        </row>
        <row r="369">
          <cell r="N369">
            <v>8315</v>
          </cell>
        </row>
        <row r="371">
          <cell r="N371">
            <v>292.19613016710645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25891</v>
          </cell>
        </row>
        <row r="376">
          <cell r="N376">
            <v>0</v>
          </cell>
        </row>
        <row r="377">
          <cell r="N377">
            <v>877</v>
          </cell>
        </row>
        <row r="378">
          <cell r="N378">
            <v>37335</v>
          </cell>
        </row>
        <row r="380">
          <cell r="N380">
            <v>0</v>
          </cell>
        </row>
        <row r="381">
          <cell r="Q381"/>
          <cell r="U381"/>
          <cell r="V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1865</v>
          </cell>
        </row>
        <row r="387">
          <cell r="N387">
            <v>3760</v>
          </cell>
        </row>
        <row r="389">
          <cell r="N389">
            <v>0</v>
          </cell>
        </row>
        <row r="390">
          <cell r="Q390"/>
          <cell r="U390"/>
          <cell r="V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10713</v>
          </cell>
        </row>
        <row r="407">
          <cell r="N407">
            <v>4274</v>
          </cell>
        </row>
        <row r="408">
          <cell r="Q408"/>
          <cell r="U408"/>
          <cell r="V408"/>
        </row>
        <row r="409">
          <cell r="N409">
            <v>0</v>
          </cell>
        </row>
        <row r="410">
          <cell r="N410">
            <v>993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903</v>
          </cell>
        </row>
        <row r="416">
          <cell r="N416">
            <v>774</v>
          </cell>
        </row>
        <row r="417">
          <cell r="Q417"/>
          <cell r="U417"/>
          <cell r="V417"/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10209</v>
          </cell>
        </row>
        <row r="421">
          <cell r="N421">
            <v>0</v>
          </cell>
        </row>
        <row r="422">
          <cell r="N422">
            <v>46</v>
          </cell>
        </row>
        <row r="423">
          <cell r="N423">
            <v>46250</v>
          </cell>
        </row>
        <row r="425">
          <cell r="N425">
            <v>0</v>
          </cell>
        </row>
        <row r="426">
          <cell r="Q426"/>
          <cell r="U426"/>
          <cell r="V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5643</v>
          </cell>
        </row>
        <row r="432">
          <cell r="N432">
            <v>6536</v>
          </cell>
        </row>
        <row r="434">
          <cell r="N434">
            <v>55220</v>
          </cell>
        </row>
        <row r="435">
          <cell r="Q435"/>
          <cell r="U435"/>
          <cell r="V435"/>
        </row>
        <row r="436">
          <cell r="N436">
            <v>0</v>
          </cell>
        </row>
        <row r="437">
          <cell r="N437">
            <v>10037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355</v>
          </cell>
        </row>
        <row r="443">
          <cell r="N443">
            <v>4973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2351</v>
          </cell>
        </row>
        <row r="450">
          <cell r="N450">
            <v>10076</v>
          </cell>
        </row>
        <row r="452">
          <cell r="N452">
            <v>279</v>
          </cell>
        </row>
        <row r="453">
          <cell r="Q453"/>
          <cell r="U453"/>
          <cell r="V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16337</v>
          </cell>
        </row>
        <row r="457">
          <cell r="N457">
            <v>0</v>
          </cell>
        </row>
        <row r="458">
          <cell r="N458">
            <v>2016</v>
          </cell>
        </row>
        <row r="459">
          <cell r="N459">
            <v>24143.979357798162</v>
          </cell>
        </row>
        <row r="461">
          <cell r="N461">
            <v>80</v>
          </cell>
        </row>
        <row r="462">
          <cell r="Q462"/>
          <cell r="U462"/>
          <cell r="V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3132</v>
          </cell>
        </row>
        <row r="468">
          <cell r="N468">
            <v>2217</v>
          </cell>
        </row>
        <row r="470">
          <cell r="N470">
            <v>0</v>
          </cell>
        </row>
        <row r="471">
          <cell r="Q471"/>
          <cell r="U471"/>
          <cell r="V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3531.020642201835</v>
          </cell>
        </row>
        <row r="488">
          <cell r="N488">
            <v>4408</v>
          </cell>
        </row>
        <row r="489">
          <cell r="Q489"/>
          <cell r="U489"/>
          <cell r="V489"/>
        </row>
        <row r="490">
          <cell r="N490">
            <v>0</v>
          </cell>
        </row>
        <row r="491">
          <cell r="N491">
            <v>1024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519</v>
          </cell>
        </row>
        <row r="497">
          <cell r="N497">
            <v>4604.3193447337253</v>
          </cell>
        </row>
        <row r="498">
          <cell r="Q498"/>
          <cell r="U498"/>
          <cell r="V498"/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29302.680655266275</v>
          </cell>
        </row>
        <row r="502">
          <cell r="N502">
            <v>0</v>
          </cell>
        </row>
        <row r="503">
          <cell r="N503">
            <v>64211</v>
          </cell>
        </row>
        <row r="504">
          <cell r="N504">
            <v>18433</v>
          </cell>
        </row>
        <row r="506">
          <cell r="N506">
            <v>0</v>
          </cell>
        </row>
        <row r="507">
          <cell r="Q507"/>
          <cell r="U507"/>
          <cell r="V507"/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4479</v>
          </cell>
        </row>
        <row r="513">
          <cell r="N513">
            <v>4196</v>
          </cell>
        </row>
        <row r="515">
          <cell r="N515">
            <v>73977</v>
          </cell>
        </row>
        <row r="516">
          <cell r="Q516"/>
          <cell r="U516"/>
          <cell r="V516"/>
        </row>
        <row r="517">
          <cell r="N517">
            <v>0</v>
          </cell>
        </row>
        <row r="518">
          <cell r="N518">
            <v>15119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123</v>
          </cell>
        </row>
        <row r="524">
          <cell r="N524">
            <v>1458</v>
          </cell>
        </row>
        <row r="525">
          <cell r="Q525"/>
          <cell r="U525"/>
          <cell r="V525"/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2795</v>
          </cell>
        </row>
        <row r="531">
          <cell r="N531">
            <v>12313</v>
          </cell>
        </row>
        <row r="533">
          <cell r="N533">
            <v>189</v>
          </cell>
        </row>
        <row r="534">
          <cell r="Q534"/>
          <cell r="U534"/>
          <cell r="V534"/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11172</v>
          </cell>
        </row>
        <row r="538">
          <cell r="N538">
            <v>0</v>
          </cell>
        </row>
        <row r="539">
          <cell r="N539">
            <v>4325</v>
          </cell>
        </row>
        <row r="540">
          <cell r="N540">
            <v>16552</v>
          </cell>
        </row>
        <row r="542">
          <cell r="N542">
            <v>0</v>
          </cell>
        </row>
        <row r="543">
          <cell r="Q543"/>
          <cell r="U543"/>
          <cell r="V543"/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4522</v>
          </cell>
        </row>
        <row r="549">
          <cell r="N549">
            <v>2325.8921398462699</v>
          </cell>
        </row>
        <row r="551">
          <cell r="N551">
            <v>0</v>
          </cell>
        </row>
        <row r="552">
          <cell r="Q552"/>
          <cell r="U552"/>
          <cell r="V552"/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1380.1078601537317</v>
          </cell>
        </row>
        <row r="569">
          <cell r="N569">
            <v>1458</v>
          </cell>
        </row>
        <row r="570">
          <cell r="Q570"/>
          <cell r="U570"/>
          <cell r="V570"/>
        </row>
        <row r="571">
          <cell r="N571">
            <v>0</v>
          </cell>
        </row>
        <row r="572">
          <cell r="N572">
            <v>327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3812</v>
          </cell>
        </row>
        <row r="578">
          <cell r="N578">
            <v>538</v>
          </cell>
        </row>
        <row r="579">
          <cell r="Q579"/>
          <cell r="U579"/>
          <cell r="V579"/>
        </row>
        <row r="580">
          <cell r="N580">
            <v>0</v>
          </cell>
        </row>
        <row r="581">
          <cell r="N581">
            <v>0</v>
          </cell>
        </row>
        <row r="582">
          <cell r="N582">
            <v>210</v>
          </cell>
        </row>
        <row r="583">
          <cell r="N583">
            <v>0</v>
          </cell>
        </row>
        <row r="584">
          <cell r="N584">
            <v>883</v>
          </cell>
        </row>
        <row r="585">
          <cell r="N585">
            <v>24034.5</v>
          </cell>
        </row>
        <row r="587">
          <cell r="N587">
            <v>124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5264</v>
          </cell>
        </row>
        <row r="594">
          <cell r="N594">
            <v>15817</v>
          </cell>
        </row>
        <row r="596">
          <cell r="N596">
            <v>117243</v>
          </cell>
        </row>
        <row r="597">
          <cell r="Q597"/>
          <cell r="U597"/>
          <cell r="V597"/>
        </row>
        <row r="598">
          <cell r="N598">
            <v>0</v>
          </cell>
        </row>
        <row r="599">
          <cell r="N599">
            <v>20912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102</v>
          </cell>
        </row>
        <row r="605">
          <cell r="N605">
            <v>2270</v>
          </cell>
        </row>
        <row r="606">
          <cell r="Q606"/>
          <cell r="U606"/>
          <cell r="V606"/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5969</v>
          </cell>
        </row>
        <row r="612">
          <cell r="N612">
            <v>18522</v>
          </cell>
        </row>
        <row r="614">
          <cell r="N614">
            <v>307</v>
          </cell>
        </row>
        <row r="615">
          <cell r="Q615"/>
          <cell r="U615"/>
          <cell r="V615"/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17989</v>
          </cell>
        </row>
        <row r="619">
          <cell r="N619">
            <v>0</v>
          </cell>
        </row>
        <row r="620">
          <cell r="N620">
            <v>7541</v>
          </cell>
        </row>
        <row r="621">
          <cell r="N621">
            <v>33764</v>
          </cell>
        </row>
        <row r="623">
          <cell r="N623">
            <v>0</v>
          </cell>
        </row>
        <row r="624">
          <cell r="Q624"/>
          <cell r="U624"/>
          <cell r="V624"/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10322</v>
          </cell>
        </row>
        <row r="630">
          <cell r="N630">
            <v>5521</v>
          </cell>
        </row>
        <row r="632">
          <cell r="N632">
            <v>0</v>
          </cell>
        </row>
        <row r="633">
          <cell r="Q633"/>
          <cell r="U633"/>
          <cell r="V633"/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27666</v>
          </cell>
        </row>
        <row r="650">
          <cell r="N650">
            <v>812</v>
          </cell>
        </row>
        <row r="651">
          <cell r="Q651"/>
          <cell r="U651"/>
          <cell r="V651"/>
        </row>
        <row r="652">
          <cell r="N652">
            <v>0</v>
          </cell>
        </row>
        <row r="653">
          <cell r="N653">
            <v>189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1733</v>
          </cell>
        </row>
        <row r="659">
          <cell r="N659">
            <v>85</v>
          </cell>
        </row>
        <row r="660">
          <cell r="Q660"/>
          <cell r="U660"/>
          <cell r="V660"/>
        </row>
        <row r="661">
          <cell r="N661">
            <v>0</v>
          </cell>
        </row>
        <row r="662">
          <cell r="N662">
            <v>0</v>
          </cell>
        </row>
        <row r="663">
          <cell r="N663">
            <v>2348</v>
          </cell>
        </row>
        <row r="664">
          <cell r="N664">
            <v>0</v>
          </cell>
        </row>
        <row r="665">
          <cell r="N665">
            <v>680</v>
          </cell>
        </row>
        <row r="666">
          <cell r="N666">
            <v>3457</v>
          </cell>
        </row>
        <row r="668">
          <cell r="N668">
            <v>0</v>
          </cell>
        </row>
        <row r="669">
          <cell r="Q669"/>
          <cell r="U669"/>
          <cell r="V669"/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4416</v>
          </cell>
        </row>
        <row r="675">
          <cell r="N675">
            <v>6271</v>
          </cell>
        </row>
        <row r="677">
          <cell r="N677">
            <v>39480</v>
          </cell>
        </row>
        <row r="678">
          <cell r="Q678"/>
          <cell r="U678"/>
          <cell r="V678"/>
        </row>
        <row r="679">
          <cell r="N679">
            <v>0</v>
          </cell>
        </row>
        <row r="680">
          <cell r="N680">
            <v>7154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29</v>
          </cell>
        </row>
        <row r="686">
          <cell r="N686">
            <v>602</v>
          </cell>
        </row>
        <row r="687">
          <cell r="Q687"/>
          <cell r="U687"/>
          <cell r="V687"/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2133</v>
          </cell>
        </row>
        <row r="693">
          <cell r="N693">
            <v>6432</v>
          </cell>
        </row>
        <row r="695">
          <cell r="N695">
            <v>265</v>
          </cell>
        </row>
        <row r="696">
          <cell r="Q696"/>
          <cell r="U696"/>
          <cell r="V696"/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8744</v>
          </cell>
        </row>
        <row r="700">
          <cell r="N700">
            <v>0</v>
          </cell>
        </row>
        <row r="701">
          <cell r="N701">
            <v>4735</v>
          </cell>
        </row>
        <row r="702">
          <cell r="N702">
            <v>13786</v>
          </cell>
        </row>
        <row r="704">
          <cell r="N704">
            <v>0</v>
          </cell>
        </row>
        <row r="705">
          <cell r="Q705"/>
          <cell r="U705"/>
          <cell r="V705"/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2298</v>
          </cell>
        </row>
        <row r="711">
          <cell r="N711">
            <v>1037</v>
          </cell>
        </row>
        <row r="713">
          <cell r="N713">
            <v>0</v>
          </cell>
        </row>
        <row r="714">
          <cell r="Q714"/>
          <cell r="U714"/>
          <cell r="V714"/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5171</v>
          </cell>
        </row>
        <row r="731">
          <cell r="N731">
            <v>2240</v>
          </cell>
        </row>
        <row r="732">
          <cell r="Q732">
            <v>0</v>
          </cell>
          <cell r="U732">
            <v>0</v>
          </cell>
          <cell r="V732">
            <v>0</v>
          </cell>
        </row>
        <row r="733">
          <cell r="N733">
            <v>0</v>
          </cell>
        </row>
        <row r="734">
          <cell r="N734">
            <v>520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394</v>
          </cell>
        </row>
        <row r="740">
          <cell r="N740">
            <v>184</v>
          </cell>
        </row>
        <row r="741">
          <cell r="Q741">
            <v>0</v>
          </cell>
          <cell r="U741">
            <v>0</v>
          </cell>
          <cell r="V741">
            <v>0</v>
          </cell>
        </row>
        <row r="742">
          <cell r="N742">
            <v>0</v>
          </cell>
        </row>
        <row r="743">
          <cell r="N743">
            <v>0</v>
          </cell>
        </row>
        <row r="744">
          <cell r="N744">
            <v>0</v>
          </cell>
        </row>
        <row r="745">
          <cell r="N745">
            <v>0</v>
          </cell>
        </row>
        <row r="746">
          <cell r="N746">
            <v>3970</v>
          </cell>
        </row>
        <row r="747">
          <cell r="N747">
            <v>4518.2000000000007</v>
          </cell>
        </row>
        <row r="749">
          <cell r="N749">
            <v>235</v>
          </cell>
        </row>
        <row r="750">
          <cell r="Q750">
            <v>0</v>
          </cell>
          <cell r="U750">
            <v>0</v>
          </cell>
          <cell r="V750">
            <v>0</v>
          </cell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3645</v>
          </cell>
        </row>
        <row r="756">
          <cell r="N756">
            <v>5730</v>
          </cell>
        </row>
        <row r="758">
          <cell r="N758">
            <v>30863</v>
          </cell>
        </row>
        <row r="759">
          <cell r="Q759">
            <v>0</v>
          </cell>
          <cell r="U759">
            <v>0</v>
          </cell>
          <cell r="V759">
            <v>0</v>
          </cell>
        </row>
        <row r="760">
          <cell r="N760">
            <v>0</v>
          </cell>
        </row>
        <row r="761">
          <cell r="N761">
            <v>4616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4</v>
          </cell>
        </row>
        <row r="767">
          <cell r="N767">
            <v>2462</v>
          </cell>
        </row>
        <row r="768">
          <cell r="Q768">
            <v>0</v>
          </cell>
          <cell r="U768">
            <v>0</v>
          </cell>
          <cell r="V768">
            <v>0</v>
          </cell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1125</v>
          </cell>
        </row>
        <row r="774">
          <cell r="N774">
            <v>7971</v>
          </cell>
        </row>
        <row r="776">
          <cell r="N776">
            <v>149</v>
          </cell>
        </row>
        <row r="777">
          <cell r="Q777">
            <v>0</v>
          </cell>
          <cell r="U777">
            <v>0</v>
          </cell>
          <cell r="V777">
            <v>0</v>
          </cell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8217</v>
          </cell>
        </row>
        <row r="781">
          <cell r="N781">
            <v>0</v>
          </cell>
        </row>
        <row r="782">
          <cell r="N782">
            <v>843</v>
          </cell>
        </row>
        <row r="783">
          <cell r="N783">
            <v>13805</v>
          </cell>
        </row>
        <row r="785">
          <cell r="N785">
            <v>0</v>
          </cell>
        </row>
        <row r="786">
          <cell r="Q786">
            <v>0</v>
          </cell>
          <cell r="U786">
            <v>0</v>
          </cell>
          <cell r="V786">
            <v>0</v>
          </cell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7540</v>
          </cell>
        </row>
        <row r="792">
          <cell r="N792">
            <v>1183.8</v>
          </cell>
        </row>
        <row r="794">
          <cell r="N794">
            <v>0</v>
          </cell>
        </row>
        <row r="795">
          <cell r="Q795">
            <v>0</v>
          </cell>
          <cell r="U795">
            <v>0</v>
          </cell>
          <cell r="V795">
            <v>0</v>
          </cell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5458</v>
          </cell>
        </row>
        <row r="812">
          <cell r="N812">
            <v>6280</v>
          </cell>
        </row>
        <row r="813">
          <cell r="Q813"/>
          <cell r="U813"/>
          <cell r="V813"/>
        </row>
        <row r="814">
          <cell r="N814">
            <v>0</v>
          </cell>
        </row>
        <row r="815">
          <cell r="N815">
            <v>1458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7596</v>
          </cell>
        </row>
        <row r="821">
          <cell r="N821">
            <v>1853.3333333333333</v>
          </cell>
        </row>
        <row r="822">
          <cell r="Q822"/>
          <cell r="U822"/>
          <cell r="V822"/>
        </row>
        <row r="823">
          <cell r="N823">
            <v>0</v>
          </cell>
        </row>
        <row r="824">
          <cell r="N824">
            <v>0</v>
          </cell>
        </row>
        <row r="825">
          <cell r="N825">
            <v>25658.666666666668</v>
          </cell>
        </row>
        <row r="826">
          <cell r="N826">
            <v>0</v>
          </cell>
        </row>
        <row r="827">
          <cell r="N827">
            <v>2537</v>
          </cell>
        </row>
        <row r="828">
          <cell r="N828">
            <v>8021</v>
          </cell>
        </row>
        <row r="830">
          <cell r="N830">
            <v>1235</v>
          </cell>
        </row>
        <row r="831">
          <cell r="Q831"/>
          <cell r="U831"/>
          <cell r="V831"/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8814</v>
          </cell>
        </row>
        <row r="837">
          <cell r="N837">
            <v>11758</v>
          </cell>
        </row>
        <row r="839">
          <cell r="N839">
            <v>92315</v>
          </cell>
        </row>
        <row r="840">
          <cell r="Q840"/>
          <cell r="U840"/>
          <cell r="V840"/>
        </row>
        <row r="841">
          <cell r="N841">
            <v>0</v>
          </cell>
        </row>
        <row r="842">
          <cell r="N842">
            <v>17839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2273</v>
          </cell>
        </row>
        <row r="848">
          <cell r="N848">
            <v>2410</v>
          </cell>
        </row>
        <row r="849">
          <cell r="Q849"/>
          <cell r="U849"/>
          <cell r="V849"/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13458</v>
          </cell>
        </row>
        <row r="855">
          <cell r="N855">
            <v>13516</v>
          </cell>
        </row>
        <row r="857">
          <cell r="N857">
            <v>189</v>
          </cell>
        </row>
        <row r="858">
          <cell r="Q858"/>
          <cell r="U858"/>
          <cell r="V858"/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26990</v>
          </cell>
        </row>
        <row r="862">
          <cell r="N862">
            <v>0</v>
          </cell>
        </row>
        <row r="863">
          <cell r="N863">
            <v>11679</v>
          </cell>
        </row>
        <row r="864">
          <cell r="N864">
            <v>34812</v>
          </cell>
        </row>
        <row r="866">
          <cell r="N866">
            <v>0</v>
          </cell>
        </row>
        <row r="867">
          <cell r="Q867"/>
          <cell r="U867"/>
          <cell r="V867"/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6217</v>
          </cell>
        </row>
        <row r="873">
          <cell r="N873">
            <v>2434</v>
          </cell>
        </row>
        <row r="875">
          <cell r="N875">
            <v>0</v>
          </cell>
        </row>
        <row r="876">
          <cell r="Q876"/>
          <cell r="U876"/>
          <cell r="V876"/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3404</v>
          </cell>
        </row>
        <row r="893">
          <cell r="N893">
            <v>3117</v>
          </cell>
        </row>
        <row r="894">
          <cell r="Q894"/>
          <cell r="U894"/>
          <cell r="V894"/>
        </row>
        <row r="895">
          <cell r="N895">
            <v>0</v>
          </cell>
        </row>
        <row r="896">
          <cell r="N896">
            <v>724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4664</v>
          </cell>
        </row>
        <row r="902">
          <cell r="N902">
            <v>47</v>
          </cell>
        </row>
        <row r="903">
          <cell r="Q903"/>
          <cell r="U903"/>
          <cell r="V903"/>
        </row>
        <row r="904">
          <cell r="N904">
            <v>0</v>
          </cell>
        </row>
        <row r="905">
          <cell r="N905">
            <v>0</v>
          </cell>
        </row>
        <row r="906">
          <cell r="N906">
            <v>216.66666666666666</v>
          </cell>
        </row>
        <row r="907">
          <cell r="N907">
            <v>0</v>
          </cell>
        </row>
        <row r="908">
          <cell r="N908">
            <v>1959</v>
          </cell>
        </row>
        <row r="909">
          <cell r="N909">
            <v>16761.452400622504</v>
          </cell>
        </row>
        <row r="911">
          <cell r="N911">
            <v>0</v>
          </cell>
        </row>
        <row r="912">
          <cell r="Q912"/>
          <cell r="U912"/>
          <cell r="V912"/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8325</v>
          </cell>
        </row>
        <row r="918">
          <cell r="N918">
            <v>11123</v>
          </cell>
        </row>
        <row r="920">
          <cell r="N920">
            <v>94522</v>
          </cell>
        </row>
        <row r="921">
          <cell r="Q921"/>
          <cell r="U921"/>
          <cell r="V921"/>
        </row>
        <row r="922">
          <cell r="N922">
            <v>0</v>
          </cell>
        </row>
        <row r="923">
          <cell r="N923">
            <v>16210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6.2</v>
          </cell>
        </row>
        <row r="929">
          <cell r="N929">
            <v>3872</v>
          </cell>
        </row>
        <row r="930">
          <cell r="Q930"/>
          <cell r="U930"/>
          <cell r="V930"/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10750</v>
          </cell>
        </row>
        <row r="936">
          <cell r="N936">
            <v>19320</v>
          </cell>
        </row>
        <row r="938">
          <cell r="N938">
            <v>241</v>
          </cell>
        </row>
        <row r="939">
          <cell r="Q939"/>
          <cell r="U939"/>
          <cell r="V939"/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20332</v>
          </cell>
        </row>
        <row r="943">
          <cell r="N943">
            <v>0</v>
          </cell>
        </row>
        <row r="944">
          <cell r="N944">
            <v>4525</v>
          </cell>
        </row>
        <row r="945">
          <cell r="N945">
            <v>30545</v>
          </cell>
        </row>
        <row r="947">
          <cell r="N947">
            <v>0</v>
          </cell>
        </row>
        <row r="948">
          <cell r="Q948"/>
          <cell r="U948"/>
          <cell r="V948"/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13600</v>
          </cell>
        </row>
        <row r="954">
          <cell r="N954">
            <v>2798</v>
          </cell>
        </row>
        <row r="956">
          <cell r="N956">
            <v>0</v>
          </cell>
        </row>
        <row r="957">
          <cell r="Q957"/>
          <cell r="U957"/>
          <cell r="V957"/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17785</v>
          </cell>
        </row>
        <row r="974">
          <cell r="N974">
            <v>2705</v>
          </cell>
        </row>
        <row r="975">
          <cell r="Q975"/>
          <cell r="U975"/>
          <cell r="V975"/>
        </row>
        <row r="976">
          <cell r="N976">
            <v>0</v>
          </cell>
        </row>
        <row r="977">
          <cell r="N977">
            <v>628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1613</v>
          </cell>
        </row>
        <row r="983">
          <cell r="N983">
            <v>136</v>
          </cell>
        </row>
        <row r="984">
          <cell r="Q984"/>
          <cell r="U984"/>
          <cell r="V984"/>
        </row>
        <row r="985">
          <cell r="N985">
            <v>0</v>
          </cell>
        </row>
        <row r="986">
          <cell r="N986">
            <v>0</v>
          </cell>
        </row>
        <row r="987">
          <cell r="N987">
            <v>0</v>
          </cell>
        </row>
        <row r="988">
          <cell r="N988">
            <v>0</v>
          </cell>
        </row>
        <row r="989">
          <cell r="N989">
            <v>3742.3070815252518</v>
          </cell>
        </row>
        <row r="990">
          <cell r="N990">
            <v>3484.9889613821488</v>
          </cell>
        </row>
        <row r="992">
          <cell r="N992">
            <v>76</v>
          </cell>
        </row>
        <row r="993">
          <cell r="Q993"/>
          <cell r="U993"/>
          <cell r="V993"/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4670.7028898531989</v>
          </cell>
        </row>
        <row r="999">
          <cell r="N999">
            <v>3987.2971101468011</v>
          </cell>
        </row>
        <row r="1001">
          <cell r="N1001">
            <v>64772</v>
          </cell>
        </row>
        <row r="1002">
          <cell r="Q1002"/>
          <cell r="U1002"/>
          <cell r="V1002"/>
        </row>
        <row r="1003">
          <cell r="N1003">
            <v>0</v>
          </cell>
        </row>
        <row r="1004">
          <cell r="N1004">
            <v>12632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0</v>
          </cell>
        </row>
        <row r="1010">
          <cell r="N1010">
            <v>2562</v>
          </cell>
        </row>
        <row r="1011">
          <cell r="Q1011"/>
          <cell r="U1011"/>
          <cell r="V1011"/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2697.9900286215493</v>
          </cell>
        </row>
        <row r="1017">
          <cell r="N1017">
            <v>7869.0099713784512</v>
          </cell>
        </row>
        <row r="1019">
          <cell r="N1019">
            <v>108.80386983289372</v>
          </cell>
        </row>
        <row r="1020">
          <cell r="Q1020"/>
          <cell r="U1020"/>
          <cell r="V1020"/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10502</v>
          </cell>
        </row>
        <row r="1024">
          <cell r="N1024">
            <v>0</v>
          </cell>
        </row>
        <row r="1025">
          <cell r="N1025">
            <v>7700</v>
          </cell>
        </row>
        <row r="1026">
          <cell r="N1026">
            <v>14285.703957092599</v>
          </cell>
        </row>
        <row r="1028">
          <cell r="N1028">
            <v>0</v>
          </cell>
        </row>
        <row r="1029">
          <cell r="Q1029"/>
          <cell r="U1029"/>
          <cell r="V1029"/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6700</v>
          </cell>
        </row>
        <row r="1035">
          <cell r="N1035">
            <v>1413</v>
          </cell>
        </row>
        <row r="1037">
          <cell r="N1037">
            <v>0</v>
          </cell>
        </row>
        <row r="1038">
          <cell r="Q1038"/>
          <cell r="U1038"/>
          <cell r="V1038"/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3065</v>
          </cell>
        </row>
        <row r="1055">
          <cell r="N1055">
            <v>16059</v>
          </cell>
        </row>
        <row r="1056">
          <cell r="Q1056"/>
          <cell r="U1056"/>
          <cell r="V1056"/>
        </row>
        <row r="1057">
          <cell r="N1057">
            <v>0</v>
          </cell>
        </row>
        <row r="1058">
          <cell r="N1058">
            <v>3717</v>
          </cell>
        </row>
        <row r="1059">
          <cell r="N1059">
            <v>0</v>
          </cell>
        </row>
        <row r="1060">
          <cell r="N1060">
            <v>0</v>
          </cell>
        </row>
        <row r="1061">
          <cell r="N1061">
            <v>0</v>
          </cell>
        </row>
        <row r="1062">
          <cell r="N1062">
            <v>10448</v>
          </cell>
        </row>
        <row r="1064">
          <cell r="N1064">
            <v>105964</v>
          </cell>
        </row>
        <row r="1065">
          <cell r="Q1065"/>
          <cell r="U1065"/>
          <cell r="V1065"/>
        </row>
        <row r="1066">
          <cell r="N1066">
            <v>16261.026766990777</v>
          </cell>
        </row>
        <row r="1067">
          <cell r="R1067">
            <v>104993</v>
          </cell>
          <cell r="T1067">
            <v>904646</v>
          </cell>
          <cell r="W1067">
            <v>3167</v>
          </cell>
        </row>
        <row r="1068">
          <cell r="N1068">
            <v>227165</v>
          </cell>
        </row>
        <row r="1069">
          <cell r="N1069">
            <v>3787</v>
          </cell>
          <cell r="X1069">
            <v>27773</v>
          </cell>
          <cell r="Y1069">
            <v>9890</v>
          </cell>
        </row>
        <row r="1070">
          <cell r="N1070">
            <v>36436</v>
          </cell>
        </row>
        <row r="1071">
          <cell r="N1071">
            <v>671261.97323300922</v>
          </cell>
        </row>
        <row r="1073">
          <cell r="N1073">
            <v>4693</v>
          </cell>
        </row>
        <row r="1074">
          <cell r="Q1074"/>
          <cell r="U1074"/>
          <cell r="V1074"/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0</v>
          </cell>
        </row>
        <row r="1078">
          <cell r="N1078">
            <v>0</v>
          </cell>
        </row>
        <row r="1079">
          <cell r="N1079">
            <v>171600</v>
          </cell>
        </row>
        <row r="1080">
          <cell r="N1080">
            <v>125531.19048964122</v>
          </cell>
        </row>
        <row r="1082">
          <cell r="N1082">
            <v>839642</v>
          </cell>
        </row>
        <row r="1083">
          <cell r="Q1083"/>
          <cell r="U1083"/>
          <cell r="V1083"/>
        </row>
        <row r="1084">
          <cell r="N1084">
            <v>0</v>
          </cell>
        </row>
        <row r="1085">
          <cell r="N1085">
            <v>207239</v>
          </cell>
        </row>
        <row r="1086">
          <cell r="N1086">
            <v>0</v>
          </cell>
        </row>
        <row r="1087">
          <cell r="N1087">
            <v>0</v>
          </cell>
        </row>
        <row r="1088">
          <cell r="N1088">
            <v>0</v>
          </cell>
        </row>
        <row r="1089">
          <cell r="N1089">
            <v>4647.333333333333</v>
          </cell>
        </row>
        <row r="1091">
          <cell r="N1091">
            <v>32855</v>
          </cell>
        </row>
        <row r="1092">
          <cell r="Q1092"/>
          <cell r="U1092"/>
          <cell r="V1092"/>
        </row>
        <row r="1093">
          <cell r="N1093">
            <v>0</v>
          </cell>
        </row>
        <row r="1094">
          <cell r="N1094">
            <v>0</v>
          </cell>
        </row>
        <row r="1095">
          <cell r="N1095">
            <v>0</v>
          </cell>
        </row>
        <row r="1096">
          <cell r="N1096">
            <v>0</v>
          </cell>
        </row>
        <row r="1097">
          <cell r="N1097">
            <v>152031</v>
          </cell>
        </row>
        <row r="1098">
          <cell r="N1098">
            <v>377819</v>
          </cell>
        </row>
        <row r="1100">
          <cell r="N1100">
            <v>541</v>
          </cell>
        </row>
        <row r="1101">
          <cell r="Q1101"/>
          <cell r="U1101"/>
          <cell r="V1101"/>
        </row>
        <row r="1102">
          <cell r="N1102">
            <v>0</v>
          </cell>
        </row>
        <row r="1103">
          <cell r="N1103">
            <v>0</v>
          </cell>
        </row>
        <row r="1104">
          <cell r="N1104">
            <v>93104</v>
          </cell>
        </row>
        <row r="1105">
          <cell r="N1105">
            <v>0</v>
          </cell>
        </row>
        <row r="1106">
          <cell r="N1106">
            <v>137880</v>
          </cell>
        </row>
        <row r="1107">
          <cell r="N1107">
            <v>302721</v>
          </cell>
        </row>
        <row r="1109">
          <cell r="N1109">
            <v>179</v>
          </cell>
        </row>
        <row r="1110">
          <cell r="Q1110"/>
          <cell r="U1110"/>
          <cell r="V1110"/>
        </row>
        <row r="1111">
          <cell r="N1111">
            <v>0</v>
          </cell>
        </row>
        <row r="1112">
          <cell r="N1112">
            <v>0</v>
          </cell>
        </row>
        <row r="1113">
          <cell r="N1113">
            <v>0</v>
          </cell>
        </row>
        <row r="1114">
          <cell r="N1114">
            <v>0</v>
          </cell>
        </row>
        <row r="1115">
          <cell r="N1115">
            <v>369517</v>
          </cell>
        </row>
        <row r="1116">
          <cell r="N1116">
            <v>101051.63144637179</v>
          </cell>
        </row>
        <row r="1118">
          <cell r="N1118">
            <v>0</v>
          </cell>
        </row>
        <row r="1119">
          <cell r="Q1119"/>
          <cell r="U1119"/>
          <cell r="V1119"/>
        </row>
        <row r="1120">
          <cell r="N1120">
            <v>0</v>
          </cell>
        </row>
        <row r="1121">
          <cell r="N1121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N1124">
            <v>0</v>
          </cell>
        </row>
        <row r="1125">
          <cell r="N1125">
            <v>34563.871497644432</v>
          </cell>
        </row>
        <row r="1136">
          <cell r="N1136">
            <v>8985</v>
          </cell>
        </row>
        <row r="1137">
          <cell r="Q1137">
            <v>0</v>
          </cell>
          <cell r="U1137">
            <v>0</v>
          </cell>
          <cell r="V1137">
            <v>0</v>
          </cell>
        </row>
        <row r="1138">
          <cell r="N1138">
            <v>0</v>
          </cell>
        </row>
        <row r="1139">
          <cell r="N1139">
            <v>2066</v>
          </cell>
        </row>
        <row r="1140">
          <cell r="N1140">
            <v>0</v>
          </cell>
        </row>
        <row r="1141">
          <cell r="N1141">
            <v>0</v>
          </cell>
        </row>
        <row r="1142">
          <cell r="N1142">
            <v>0</v>
          </cell>
        </row>
        <row r="1143">
          <cell r="N1143">
            <v>3448</v>
          </cell>
        </row>
        <row r="1145">
          <cell r="N1145">
            <v>22702.343452100089</v>
          </cell>
        </row>
        <row r="1146">
          <cell r="Q1146">
            <v>0</v>
          </cell>
          <cell r="U1146">
            <v>0</v>
          </cell>
          <cell r="V1146">
            <v>0</v>
          </cell>
        </row>
        <row r="1147">
          <cell r="N1147">
            <v>7135.9732330092238</v>
          </cell>
        </row>
        <row r="1148">
          <cell r="N1148">
            <v>0</v>
          </cell>
        </row>
        <row r="1149">
          <cell r="N1149">
            <v>0</v>
          </cell>
        </row>
        <row r="1150">
          <cell r="N1150">
            <v>0</v>
          </cell>
        </row>
        <row r="1151">
          <cell r="N1151">
            <v>8840</v>
          </cell>
        </row>
        <row r="1152">
          <cell r="N1152">
            <v>46062.683314890688</v>
          </cell>
        </row>
        <row r="1154">
          <cell r="N1154">
            <v>0</v>
          </cell>
        </row>
        <row r="1155">
          <cell r="Q1155">
            <v>0</v>
          </cell>
          <cell r="U1155">
            <v>0</v>
          </cell>
          <cell r="V1155">
            <v>0</v>
          </cell>
        </row>
        <row r="1156">
          <cell r="N1156">
            <v>0</v>
          </cell>
        </row>
        <row r="1157">
          <cell r="N1157">
            <v>0</v>
          </cell>
        </row>
        <row r="1158">
          <cell r="N1158">
            <v>0</v>
          </cell>
        </row>
        <row r="1159">
          <cell r="N1159">
            <v>0</v>
          </cell>
        </row>
        <row r="1160">
          <cell r="N1160">
            <v>19800</v>
          </cell>
        </row>
        <row r="1161">
          <cell r="N1161">
            <v>22701</v>
          </cell>
        </row>
        <row r="1163">
          <cell r="N1163">
            <v>172524</v>
          </cell>
        </row>
        <row r="1164">
          <cell r="Q1164">
            <v>0</v>
          </cell>
          <cell r="U1164">
            <v>0</v>
          </cell>
          <cell r="V1164">
            <v>0</v>
          </cell>
        </row>
        <row r="1165">
          <cell r="N1165">
            <v>0</v>
          </cell>
        </row>
        <row r="1166">
          <cell r="N1166">
            <v>32641</v>
          </cell>
        </row>
        <row r="1167">
          <cell r="N1167">
            <v>0</v>
          </cell>
        </row>
        <row r="1168">
          <cell r="N1168">
            <v>0</v>
          </cell>
        </row>
        <row r="1169">
          <cell r="N1169">
            <v>0</v>
          </cell>
        </row>
        <row r="1170">
          <cell r="N1170">
            <v>586</v>
          </cell>
        </row>
        <row r="1172">
          <cell r="N1172">
            <v>6271</v>
          </cell>
        </row>
        <row r="1173">
          <cell r="Q1173">
            <v>0</v>
          </cell>
          <cell r="U1173">
            <v>0</v>
          </cell>
          <cell r="V1173">
            <v>0</v>
          </cell>
        </row>
        <row r="1174">
          <cell r="N1174">
            <v>0</v>
          </cell>
        </row>
        <row r="1175">
          <cell r="N1175">
            <v>0</v>
          </cell>
        </row>
        <row r="1176">
          <cell r="N1176">
            <v>0</v>
          </cell>
        </row>
        <row r="1177">
          <cell r="N1177">
            <v>0</v>
          </cell>
        </row>
        <row r="1178">
          <cell r="N1178">
            <v>19721</v>
          </cell>
        </row>
        <row r="1179">
          <cell r="N1179">
            <v>30548</v>
          </cell>
        </row>
        <row r="1181">
          <cell r="N1181">
            <v>219</v>
          </cell>
        </row>
        <row r="1182">
          <cell r="Q1182">
            <v>0</v>
          </cell>
          <cell r="U1182">
            <v>0</v>
          </cell>
          <cell r="V1182">
            <v>0</v>
          </cell>
        </row>
        <row r="1183">
          <cell r="N1183">
            <v>0</v>
          </cell>
        </row>
        <row r="1184">
          <cell r="N1184">
            <v>0</v>
          </cell>
        </row>
        <row r="1185">
          <cell r="N1185">
            <v>22127.683314890692</v>
          </cell>
        </row>
        <row r="1186">
          <cell r="N1186">
            <v>0</v>
          </cell>
        </row>
        <row r="1187">
          <cell r="N1187">
            <v>22832</v>
          </cell>
        </row>
        <row r="1188">
          <cell r="N1188">
            <v>44736.316685109312</v>
          </cell>
        </row>
        <row r="1190">
          <cell r="N1190">
            <v>80</v>
          </cell>
        </row>
        <row r="1191">
          <cell r="Q1191">
            <v>0</v>
          </cell>
          <cell r="U1191">
            <v>0</v>
          </cell>
          <cell r="V1191">
            <v>0</v>
          </cell>
        </row>
        <row r="1192">
          <cell r="N1192">
            <v>0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0</v>
          </cell>
        </row>
        <row r="1196">
          <cell r="N1196">
            <v>31383</v>
          </cell>
        </row>
        <row r="1197">
          <cell r="N1197">
            <v>7007</v>
          </cell>
        </row>
        <row r="1199">
          <cell r="N1199">
            <v>0</v>
          </cell>
        </row>
        <row r="1200">
          <cell r="Q1200">
            <v>0</v>
          </cell>
          <cell r="U1200">
            <v>0</v>
          </cell>
          <cell r="V1200">
            <v>0</v>
          </cell>
        </row>
        <row r="1201">
          <cell r="N1201">
            <v>0</v>
          </cell>
        </row>
        <row r="1202">
          <cell r="N1202">
            <v>0</v>
          </cell>
        </row>
        <row r="1203">
          <cell r="N1203">
            <v>0</v>
          </cell>
        </row>
        <row r="1204">
          <cell r="N1204">
            <v>0</v>
          </cell>
        </row>
        <row r="1205">
          <cell r="N1205">
            <v>0</v>
          </cell>
        </row>
        <row r="1206">
          <cell r="N1206">
            <v>9252</v>
          </cell>
        </row>
        <row r="1217">
          <cell r="N1217">
            <v>25995</v>
          </cell>
        </row>
        <row r="1218">
          <cell r="Q1218"/>
          <cell r="U1218"/>
          <cell r="V1218"/>
        </row>
        <row r="1219">
          <cell r="N1219">
            <v>0</v>
          </cell>
        </row>
        <row r="1220">
          <cell r="N1220">
            <v>5930</v>
          </cell>
        </row>
        <row r="1221">
          <cell r="N1221">
            <v>0</v>
          </cell>
        </row>
        <row r="1222">
          <cell r="N1222">
            <v>0</v>
          </cell>
        </row>
        <row r="1223">
          <cell r="N1223">
            <v>0</v>
          </cell>
        </row>
        <row r="1224">
          <cell r="N1224">
            <v>21599</v>
          </cell>
        </row>
        <row r="1226">
          <cell r="N1226">
            <v>277932</v>
          </cell>
        </row>
        <row r="1227">
          <cell r="Q1227">
            <v>369253</v>
          </cell>
          <cell r="U1227">
            <v>0</v>
          </cell>
          <cell r="V1227">
            <v>0</v>
          </cell>
        </row>
        <row r="1228">
          <cell r="N1228">
            <v>11141</v>
          </cell>
        </row>
        <row r="1229">
          <cell r="N1229">
            <v>0</v>
          </cell>
        </row>
        <row r="1230">
          <cell r="N1230">
            <v>168547.17861126602</v>
          </cell>
        </row>
        <row r="1231">
          <cell r="N1231">
            <v>0</v>
          </cell>
        </row>
        <row r="1232">
          <cell r="N1232">
            <v>34479</v>
          </cell>
        </row>
        <row r="1233">
          <cell r="N1233">
            <v>849898.20949022996</v>
          </cell>
        </row>
        <row r="1235">
          <cell r="N1235">
            <v>11637</v>
          </cell>
        </row>
        <row r="1236">
          <cell r="Q1236"/>
          <cell r="U1236"/>
          <cell r="V1236"/>
        </row>
        <row r="1237">
          <cell r="N1237">
            <v>0</v>
          </cell>
        </row>
        <row r="1238">
          <cell r="N1238">
            <v>0</v>
          </cell>
        </row>
        <row r="1239">
          <cell r="N1239">
            <v>0</v>
          </cell>
        </row>
        <row r="1240">
          <cell r="N1240">
            <v>0</v>
          </cell>
        </row>
        <row r="1241">
          <cell r="N1241">
            <v>92258</v>
          </cell>
        </row>
        <row r="1242">
          <cell r="N1242">
            <v>110205.80951035873</v>
          </cell>
        </row>
        <row r="1244">
          <cell r="N1244">
            <v>657568</v>
          </cell>
        </row>
        <row r="1245">
          <cell r="Q1245"/>
          <cell r="U1245"/>
          <cell r="V1245"/>
        </row>
        <row r="1246">
          <cell r="N1246">
            <v>0</v>
          </cell>
        </row>
        <row r="1247">
          <cell r="N1247">
            <v>145435</v>
          </cell>
        </row>
        <row r="1248">
          <cell r="N1248">
            <v>0</v>
          </cell>
        </row>
        <row r="1249">
          <cell r="N1249">
            <v>0</v>
          </cell>
        </row>
        <row r="1250">
          <cell r="N1250">
            <v>0</v>
          </cell>
        </row>
        <row r="1251">
          <cell r="N1251">
            <v>52481.466666666856</v>
          </cell>
        </row>
        <row r="1253">
          <cell r="N1253">
            <v>139058</v>
          </cell>
        </row>
        <row r="1254">
          <cell r="Q1254"/>
          <cell r="U1254"/>
          <cell r="V1254"/>
        </row>
        <row r="1255">
          <cell r="N1255">
            <v>0</v>
          </cell>
        </row>
        <row r="1256">
          <cell r="N1256">
            <v>0</v>
          </cell>
        </row>
        <row r="1257">
          <cell r="N1257">
            <v>0</v>
          </cell>
        </row>
        <row r="1258">
          <cell r="N1258">
            <v>0</v>
          </cell>
        </row>
        <row r="1259">
          <cell r="N1259">
            <v>60772</v>
          </cell>
        </row>
        <row r="1260">
          <cell r="N1260">
            <v>157219</v>
          </cell>
        </row>
        <row r="1262">
          <cell r="N1262">
            <v>917</v>
          </cell>
        </row>
        <row r="1263">
          <cell r="Q1263"/>
          <cell r="U1263"/>
          <cell r="V1263"/>
        </row>
        <row r="1264">
          <cell r="N1264">
            <v>0</v>
          </cell>
        </row>
        <row r="1265">
          <cell r="N1265">
            <v>0</v>
          </cell>
        </row>
        <row r="1266">
          <cell r="N1266">
            <v>171130</v>
          </cell>
        </row>
        <row r="1267">
          <cell r="N1267">
            <v>0</v>
          </cell>
        </row>
        <row r="1268">
          <cell r="N1268">
            <v>65634</v>
          </cell>
        </row>
        <row r="1269">
          <cell r="N1269">
            <v>292872</v>
          </cell>
        </row>
        <row r="1271">
          <cell r="N1271">
            <v>0</v>
          </cell>
        </row>
        <row r="1272">
          <cell r="Q1272"/>
          <cell r="U1272"/>
          <cell r="V1272"/>
        </row>
        <row r="1273">
          <cell r="N1273">
            <v>0</v>
          </cell>
        </row>
        <row r="1274">
          <cell r="N1274">
            <v>0</v>
          </cell>
        </row>
        <row r="1275">
          <cell r="N1275">
            <v>0</v>
          </cell>
        </row>
        <row r="1276">
          <cell r="N1276">
            <v>0</v>
          </cell>
        </row>
        <row r="1277">
          <cell r="N1277">
            <v>159686</v>
          </cell>
        </row>
        <row r="1278">
          <cell r="N1278">
            <v>71201.676413781941</v>
          </cell>
        </row>
        <row r="1280">
          <cell r="N1280">
            <v>0</v>
          </cell>
        </row>
        <row r="1281">
          <cell r="Q1281"/>
          <cell r="U1281"/>
          <cell r="V1281"/>
        </row>
        <row r="1282">
          <cell r="N1282">
            <v>0</v>
          </cell>
        </row>
        <row r="1283">
          <cell r="N1283">
            <v>0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0</v>
          </cell>
        </row>
        <row r="1287">
          <cell r="N1287">
            <v>41421</v>
          </cell>
        </row>
      </sheetData>
      <sheetData sheetId="3"/>
      <sheetData sheetId="4">
        <row r="4">
          <cell r="C4">
            <v>250.16666666666666</v>
          </cell>
        </row>
        <row r="5">
          <cell r="C5">
            <v>250.16666666666666</v>
          </cell>
        </row>
        <row r="6">
          <cell r="C6">
            <v>28.5</v>
          </cell>
        </row>
        <row r="7">
          <cell r="C7">
            <v>38</v>
          </cell>
        </row>
        <row r="8">
          <cell r="C8">
            <v>9.5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250.16666666666666</v>
          </cell>
        </row>
        <row r="12">
          <cell r="C12">
            <v>0</v>
          </cell>
        </row>
        <row r="13">
          <cell r="C13">
            <v>38</v>
          </cell>
        </row>
        <row r="14">
          <cell r="C14">
            <v>250.16666666666666</v>
          </cell>
        </row>
        <row r="15">
          <cell r="C15">
            <v>250.16666666666666</v>
          </cell>
        </row>
        <row r="16">
          <cell r="C16">
            <v>250.16666666666666</v>
          </cell>
        </row>
        <row r="17">
          <cell r="C17">
            <v>0</v>
          </cell>
        </row>
        <row r="18">
          <cell r="C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lin.soderberg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workbookViewId="0">
      <selection activeCell="C7" sqref="C7"/>
    </sheetView>
  </sheetViews>
  <sheetFormatPr defaultRowHeight="15.75"/>
  <cols>
    <col min="2" max="2" width="57.875" bestFit="1" customWidth="1"/>
    <col min="3" max="3" width="51.625" bestFit="1" customWidth="1"/>
    <col min="5" max="5" width="87.5" bestFit="1" customWidth="1"/>
  </cols>
  <sheetData>
    <row r="1" spans="2:5" ht="16.5" thickBot="1">
      <c r="C1" s="155"/>
    </row>
    <row r="2" spans="2:5">
      <c r="B2" s="144" t="s">
        <v>88</v>
      </c>
      <c r="C2" s="156">
        <v>43626</v>
      </c>
    </row>
    <row r="3" spans="2:5">
      <c r="B3" s="145" t="s">
        <v>89</v>
      </c>
      <c r="C3" s="157">
        <v>43794</v>
      </c>
    </row>
    <row r="4" spans="2:5">
      <c r="B4" s="146" t="s">
        <v>90</v>
      </c>
      <c r="C4" s="158" t="s">
        <v>91</v>
      </c>
    </row>
    <row r="5" spans="2:5">
      <c r="B5" s="146" t="s">
        <v>92</v>
      </c>
      <c r="C5" s="159" t="s">
        <v>93</v>
      </c>
    </row>
    <row r="6" spans="2:5">
      <c r="B6" s="145" t="s">
        <v>94</v>
      </c>
      <c r="C6" s="158" t="s">
        <v>100</v>
      </c>
    </row>
    <row r="7" spans="2:5" ht="16.5" thickBot="1">
      <c r="B7" s="147" t="s">
        <v>92</v>
      </c>
      <c r="C7" s="161" t="s">
        <v>101</v>
      </c>
    </row>
    <row r="8" spans="2:5">
      <c r="C8" s="160"/>
    </row>
    <row r="10" spans="2:5" ht="16.5" thickBot="1"/>
    <row r="11" spans="2:5" ht="155.25" customHeight="1">
      <c r="B11" s="162" t="s">
        <v>95</v>
      </c>
      <c r="C11" s="163"/>
      <c r="E11" s="164" t="s">
        <v>96</v>
      </c>
    </row>
    <row r="12" spans="2:5">
      <c r="B12" s="148"/>
      <c r="C12" s="149"/>
      <c r="E12" s="165"/>
    </row>
    <row r="13" spans="2:5">
      <c r="B13" s="150" t="s">
        <v>97</v>
      </c>
      <c r="C13" s="149"/>
      <c r="E13" s="165"/>
    </row>
    <row r="14" spans="2:5" ht="16.5" thickBot="1">
      <c r="B14" s="151" t="s">
        <v>98</v>
      </c>
      <c r="C14" s="152"/>
      <c r="E14" s="165"/>
    </row>
    <row r="15" spans="2:5">
      <c r="E15" s="165"/>
    </row>
    <row r="16" spans="2:5" ht="16.5" thickBot="1">
      <c r="B16" s="153"/>
      <c r="E16" s="165"/>
    </row>
    <row r="17" spans="2:5" ht="130.15" customHeight="1" thickBot="1">
      <c r="B17" s="167" t="s">
        <v>99</v>
      </c>
      <c r="C17" s="168"/>
      <c r="E17" s="165"/>
    </row>
    <row r="18" spans="2:5">
      <c r="B18" s="154"/>
      <c r="E18" s="165"/>
    </row>
    <row r="19" spans="2:5">
      <c r="E19" s="165"/>
    </row>
    <row r="20" spans="2:5">
      <c r="E20" s="165"/>
    </row>
    <row r="21" spans="2:5">
      <c r="E21" s="165"/>
    </row>
    <row r="22" spans="2:5">
      <c r="E22" s="165"/>
    </row>
    <row r="23" spans="2:5" ht="16.5" thickBot="1">
      <c r="E23" s="166"/>
    </row>
  </sheetData>
  <mergeCells count="3">
    <mergeCell ref="B11:C11"/>
    <mergeCell ref="E11:E23"/>
    <mergeCell ref="B17:C17"/>
  </mergeCells>
  <hyperlinks>
    <hyperlink ref="C5" r:id="rId1" xr:uid="{00000000-0004-0000-0000-000000000000}"/>
    <hyperlink ref="B14" r:id="rId2" xr:uid="{00000000-0004-0000-0000-000001000000}"/>
    <hyperlink ref="C7" r:id="rId3" xr:uid="{00000000-0004-0000-0000-000002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topLeftCell="A7" zoomScale="70" zoomScaleNormal="70" workbookViewId="0">
      <selection activeCell="E35" sqref="E35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76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08">
        <f>[1]Solceller!$C$18</f>
        <v>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128">
        <f>[1]Elproduktion!$N$602</f>
        <v>117484</v>
      </c>
      <c r="D7" s="95">
        <f>[1]Elproduktion!$N$603</f>
        <v>0</v>
      </c>
      <c r="E7" s="95">
        <f>[1]Elproduktion!$Q$604</f>
        <v>0</v>
      </c>
      <c r="F7" s="95">
        <f>[1]Elproduktion!$N$605</f>
        <v>0</v>
      </c>
      <c r="G7" s="95">
        <f>[1]Elproduktion!$R$606</f>
        <v>0</v>
      </c>
      <c r="H7" s="95">
        <f>[1]Elproduktion!$S$607</f>
        <v>0</v>
      </c>
      <c r="I7" s="95">
        <f>[1]Elproduktion!$N$608</f>
        <v>0</v>
      </c>
      <c r="J7" s="95">
        <f>[1]Elproduktion!$T$606</f>
        <v>0</v>
      </c>
      <c r="K7" s="95">
        <f>[1]Elproduktion!U604</f>
        <v>0</v>
      </c>
      <c r="L7" s="95">
        <f>[1]Elproduktion!V604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107">
        <f>[1]Elproduktion!$N$610</f>
        <v>0</v>
      </c>
      <c r="D8" s="95">
        <f>[1]Elproduktion!$N$611</f>
        <v>0</v>
      </c>
      <c r="E8" s="95">
        <f>[1]Elproduktion!$Q$612</f>
        <v>0</v>
      </c>
      <c r="F8" s="95">
        <f>[1]Elproduktion!$N$613</f>
        <v>0</v>
      </c>
      <c r="G8" s="95">
        <f>[1]Elproduktion!$R$614</f>
        <v>0</v>
      </c>
      <c r="H8" s="95">
        <f>[1]Elproduktion!$S$615</f>
        <v>0</v>
      </c>
      <c r="I8" s="95">
        <f>[1]Elproduktion!$N$616</f>
        <v>0</v>
      </c>
      <c r="J8" s="95">
        <f>[1]Elproduktion!$T$614</f>
        <v>0</v>
      </c>
      <c r="K8" s="95">
        <f>[1]Elproduktion!U612</f>
        <v>0</v>
      </c>
      <c r="L8" s="95">
        <f>[1]Elproduktion!V612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29">
        <f>[1]Elproduktion!$N$618</f>
        <v>1830884</v>
      </c>
      <c r="D9" s="95">
        <f>[1]Elproduktion!$N$619</f>
        <v>0</v>
      </c>
      <c r="E9" s="95">
        <f>[1]Elproduktion!$Q$620</f>
        <v>0</v>
      </c>
      <c r="F9" s="95">
        <f>[1]Elproduktion!$N$621</f>
        <v>0</v>
      </c>
      <c r="G9" s="95">
        <f>[1]Elproduktion!$R$622</f>
        <v>0</v>
      </c>
      <c r="H9" s="95">
        <f>[1]Elproduktion!$S$623</f>
        <v>0</v>
      </c>
      <c r="I9" s="95">
        <f>[1]Elproduktion!$N$624</f>
        <v>0</v>
      </c>
      <c r="J9" s="95">
        <f>[1]Elproduktion!$T$622</f>
        <v>0</v>
      </c>
      <c r="K9" s="95">
        <f>[1]Elproduktion!U620</f>
        <v>0</v>
      </c>
      <c r="L9" s="95">
        <f>[1]Elproduktion!V620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30">
        <f>[1]Elproduktion!$N$626</f>
        <v>5142.3481983355841</v>
      </c>
      <c r="D10" s="95">
        <f>[1]Elproduktion!$N$627</f>
        <v>0</v>
      </c>
      <c r="E10" s="95">
        <f>[1]Elproduktion!$Q$628</f>
        <v>0</v>
      </c>
      <c r="F10" s="95">
        <f>[1]Elproduktion!$N$629</f>
        <v>0</v>
      </c>
      <c r="G10" s="95">
        <f>[1]Elproduktion!$R$630</f>
        <v>0</v>
      </c>
      <c r="H10" s="95">
        <f>[1]Elproduktion!$S$631</f>
        <v>0</v>
      </c>
      <c r="I10" s="95">
        <f>[1]Elproduktion!$N$632</f>
        <v>0</v>
      </c>
      <c r="J10" s="95">
        <f>[1]Elproduktion!$T$630</f>
        <v>0</v>
      </c>
      <c r="K10" s="95">
        <f>[1]Elproduktion!U628</f>
        <v>0</v>
      </c>
      <c r="L10" s="95">
        <f>[1]Elproduktion!V628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2">
        <f>SUM(C5:C10)</f>
        <v>1953510.3481983356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2482 Skellefteå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95">
        <f>[1]Fjärrvärmeproduktion!$N$842+([1]Fjärrvärmeproduktion!$N$882*([1]Fjärrvärmeproduktion!$N$842/([1]Fjärrvärmeproduktion!$N$842+[1]Fjärrvärmeproduktion!$N$850)))</f>
        <v>364662.79996008403</v>
      </c>
      <c r="C18" s="95"/>
      <c r="D18" s="95">
        <f>[1]Fjärrvärmeproduktion!$N$843</f>
        <v>2580</v>
      </c>
      <c r="E18" s="95">
        <f>[1]Fjärrvärmeproduktion!$Q$844</f>
        <v>0</v>
      </c>
      <c r="F18" s="95">
        <f>[1]Fjärrvärmeproduktion!$N$845</f>
        <v>0</v>
      </c>
      <c r="G18" s="95">
        <f>[1]Fjärrvärmeproduktion!$R$846</f>
        <v>0</v>
      </c>
      <c r="H18" s="95">
        <f>[1]Fjärrvärmeproduktion!$S$847</f>
        <v>405049</v>
      </c>
      <c r="I18" s="95">
        <f>[1]Fjärrvärmeproduktion!$N$848</f>
        <v>0</v>
      </c>
      <c r="J18" s="95">
        <f>[1]Fjärrvärmeproduktion!$T$846</f>
        <v>0</v>
      </c>
      <c r="K18" s="95">
        <f>[1]Fjärrvärmeproduktion!U844</f>
        <v>59419</v>
      </c>
      <c r="L18" s="95">
        <f>[1]Fjärrvärmeproduktion!V844</f>
        <v>0</v>
      </c>
      <c r="M18" s="95"/>
      <c r="N18" s="95"/>
      <c r="O18" s="95"/>
      <c r="P18" s="95">
        <f>SUM(C18:O18)</f>
        <v>467048</v>
      </c>
      <c r="Q18" s="2"/>
      <c r="R18" s="2"/>
      <c r="S18" s="2"/>
      <c r="T18" s="2"/>
    </row>
    <row r="19" spans="1:34" ht="15.75">
      <c r="A19" s="3" t="s">
        <v>19</v>
      </c>
      <c r="B19" s="95">
        <f>[1]Fjärrvärmeproduktion!$N$850+([1]Fjärrvärmeproduktion!$N$882*([1]Fjärrvärmeproduktion!$N$850/([1]Fjärrvärmeproduktion!$N$850+[1]Fjärrvärmeproduktion!$N$842)))</f>
        <v>80014.200039915959</v>
      </c>
      <c r="C19" s="95"/>
      <c r="D19" s="95">
        <f>[1]Fjärrvärmeproduktion!$N$851</f>
        <v>826</v>
      </c>
      <c r="E19" s="95">
        <f>[1]Fjärrvärmeproduktion!$Q$852</f>
        <v>0</v>
      </c>
      <c r="F19" s="95">
        <f>[1]Fjärrvärmeproduktion!$N$853</f>
        <v>0</v>
      </c>
      <c r="G19" s="95">
        <f>[1]Fjärrvärmeproduktion!$R$854</f>
        <v>0</v>
      </c>
      <c r="H19" s="95">
        <f>[1]Fjärrvärmeproduktion!$S$855</f>
        <v>73752</v>
      </c>
      <c r="I19" s="95">
        <f>[1]Fjärrvärmeproduktion!$N$856</f>
        <v>0</v>
      </c>
      <c r="J19" s="95">
        <f>[1]Fjärrvärmeproduktion!$T$854</f>
        <v>0</v>
      </c>
      <c r="K19" s="95">
        <f>[1]Fjärrvärmeproduktion!U852</f>
        <v>0</v>
      </c>
      <c r="L19" s="95">
        <f>[1]Fjärrvärmeproduktion!V852</f>
        <v>0</v>
      </c>
      <c r="M19" s="95"/>
      <c r="N19" s="95"/>
      <c r="O19" s="95"/>
      <c r="P19" s="95">
        <f t="shared" ref="P19:P24" si="2">SUM(C19:O19)</f>
        <v>74578</v>
      </c>
      <c r="Q19" s="2"/>
      <c r="R19" s="2"/>
      <c r="S19" s="2"/>
      <c r="T19" s="2"/>
    </row>
    <row r="20" spans="1:34" ht="15.75">
      <c r="A20" s="3" t="s">
        <v>20</v>
      </c>
      <c r="B20" s="95">
        <f>[1]Fjärrvärmeproduktion!$N$858</f>
        <v>64</v>
      </c>
      <c r="C20" s="95">
        <f>B20*1.015</f>
        <v>64.959999999999994</v>
      </c>
      <c r="D20" s="95">
        <f>[1]Fjärrvärmeproduktion!$N$859</f>
        <v>0</v>
      </c>
      <c r="E20" s="95">
        <f>[1]Fjärrvärmeproduktion!$Q$860</f>
        <v>0</v>
      </c>
      <c r="F20" s="95">
        <f>[1]Fjärrvärmeproduktion!$N$861</f>
        <v>0</v>
      </c>
      <c r="G20" s="95">
        <f>[1]Fjärrvärmeproduktion!$R$862</f>
        <v>0</v>
      </c>
      <c r="H20" s="95">
        <f>[1]Fjärrvärmeproduktion!$S$863</f>
        <v>0</v>
      </c>
      <c r="I20" s="95">
        <f>[1]Fjärrvärmeproduktion!$N$864</f>
        <v>0</v>
      </c>
      <c r="J20" s="95">
        <f>[1]Fjärrvärmeproduktion!$T$862</f>
        <v>0</v>
      </c>
      <c r="K20" s="95">
        <f>[1]Fjärrvärmeproduktion!U860</f>
        <v>0</v>
      </c>
      <c r="L20" s="95">
        <f>[1]Fjärrvärmeproduktion!V860</f>
        <v>0</v>
      </c>
      <c r="M20" s="95"/>
      <c r="N20" s="95"/>
      <c r="O20" s="95"/>
      <c r="P20" s="95">
        <f t="shared" si="2"/>
        <v>64.959999999999994</v>
      </c>
      <c r="Q20" s="2"/>
      <c r="R20" s="2"/>
      <c r="S20" s="2"/>
      <c r="T20" s="2"/>
    </row>
    <row r="21" spans="1:34" ht="16.5" thickBot="1">
      <c r="A21" s="3" t="s">
        <v>21</v>
      </c>
      <c r="B21" s="95">
        <f>[1]Fjärrvärmeproduktion!$N$866</f>
        <v>0</v>
      </c>
      <c r="C21" s="95"/>
      <c r="D21" s="95">
        <f>[1]Fjärrvärmeproduktion!$N$867</f>
        <v>0</v>
      </c>
      <c r="E21" s="95">
        <f>[1]Fjärrvärmeproduktion!$Q$868</f>
        <v>0</v>
      </c>
      <c r="F21" s="95">
        <f>[1]Fjärrvärmeproduktion!$N$869</f>
        <v>0</v>
      </c>
      <c r="G21" s="95">
        <f>[1]Fjärrvärmeproduktion!$R$870</f>
        <v>0</v>
      </c>
      <c r="H21" s="95">
        <f>[1]Fjärrvärmeproduktion!$S$871</f>
        <v>0</v>
      </c>
      <c r="I21" s="95">
        <f>[1]Fjärrvärmeproduktion!$N$872</f>
        <v>0</v>
      </c>
      <c r="J21" s="95">
        <f>[1]Fjärrvärmeproduktion!$T$870</f>
        <v>0</v>
      </c>
      <c r="K21" s="95">
        <f>[1]Fjärrvärmeproduktion!U868</f>
        <v>0</v>
      </c>
      <c r="L21" s="95">
        <f>[1]Fjärrvärmeproduktion!V868</f>
        <v>0</v>
      </c>
      <c r="M21" s="95"/>
      <c r="N21" s="95"/>
      <c r="O21" s="95"/>
      <c r="P21" s="95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5">
        <f>[1]Fjärrvärmeproduktion!$N$874</f>
        <v>38057</v>
      </c>
      <c r="C22" s="95"/>
      <c r="D22" s="95">
        <f>[1]Fjärrvärmeproduktion!$N$875</f>
        <v>0</v>
      </c>
      <c r="E22" s="95">
        <f>[1]Fjärrvärmeproduktion!$Q$876</f>
        <v>0</v>
      </c>
      <c r="F22" s="95">
        <f>[1]Fjärrvärmeproduktion!$N$877</f>
        <v>0</v>
      </c>
      <c r="G22" s="95">
        <f>[1]Fjärrvärmeproduktion!$R$878</f>
        <v>0</v>
      </c>
      <c r="H22" s="95">
        <f>[1]Fjärrvärmeproduktion!$S$879</f>
        <v>0</v>
      </c>
      <c r="I22" s="95">
        <f>[1]Fjärrvärmeproduktion!$N$880</f>
        <v>0</v>
      </c>
      <c r="J22" s="95">
        <f>[1]Fjärrvärmeproduktion!$T$878</f>
        <v>0</v>
      </c>
      <c r="K22" s="95">
        <f>[1]Fjärrvärmeproduktion!U876</f>
        <v>0</v>
      </c>
      <c r="L22" s="95">
        <f>[1]Fjärrvärmeproduktion!V876</f>
        <v>0</v>
      </c>
      <c r="M22" s="95"/>
      <c r="N22" s="95"/>
      <c r="O22" s="95"/>
      <c r="P22" s="95">
        <f t="shared" si="2"/>
        <v>0</v>
      </c>
      <c r="Q22" s="29"/>
      <c r="R22" s="41" t="s">
        <v>24</v>
      </c>
      <c r="S22" s="87" t="str">
        <f>P43/1000 &amp;" GWh"</f>
        <v>4133,40535045879 GWh</v>
      </c>
      <c r="T22" s="36"/>
      <c r="U22" s="34"/>
    </row>
    <row r="23" spans="1:34" ht="15.75">
      <c r="A23" s="3" t="s">
        <v>23</v>
      </c>
      <c r="B23" s="120">
        <v>0</v>
      </c>
      <c r="C23" s="95"/>
      <c r="D23" s="95">
        <f>[1]Fjärrvärmeproduktion!$N$883</f>
        <v>0</v>
      </c>
      <c r="E23" s="95">
        <f>[1]Fjärrvärmeproduktion!$Q$884</f>
        <v>0</v>
      </c>
      <c r="F23" s="95">
        <f>[1]Fjärrvärmeproduktion!$N$885</f>
        <v>0</v>
      </c>
      <c r="G23" s="95">
        <f>[1]Fjärrvärmeproduktion!$R$886</f>
        <v>0</v>
      </c>
      <c r="H23" s="95">
        <f>[1]Fjärrvärmeproduktion!$S$887</f>
        <v>0</v>
      </c>
      <c r="I23" s="95">
        <f>[1]Fjärrvärmeproduktion!$N$888</f>
        <v>0</v>
      </c>
      <c r="J23" s="95">
        <f>[1]Fjärrvärmeproduktion!$T$886</f>
        <v>0</v>
      </c>
      <c r="K23" s="95">
        <f>[1]Fjärrvärmeproduktion!U884</f>
        <v>0</v>
      </c>
      <c r="L23" s="95">
        <f>[1]Fjärrvärmeproduktion!V884</f>
        <v>0</v>
      </c>
      <c r="M23" s="95"/>
      <c r="N23" s="95"/>
      <c r="O23" s="95"/>
      <c r="P23" s="95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5">
        <f>SUM(B18:B23)</f>
        <v>482798</v>
      </c>
      <c r="C24" s="95">
        <f t="shared" ref="C24:O24" si="3">SUM(C18:C23)</f>
        <v>64.959999999999994</v>
      </c>
      <c r="D24" s="95">
        <f t="shared" si="3"/>
        <v>3406</v>
      </c>
      <c r="E24" s="95">
        <f t="shared" si="3"/>
        <v>0</v>
      </c>
      <c r="F24" s="95">
        <f t="shared" si="3"/>
        <v>0</v>
      </c>
      <c r="G24" s="95">
        <f t="shared" si="3"/>
        <v>0</v>
      </c>
      <c r="H24" s="95">
        <f t="shared" si="3"/>
        <v>478801</v>
      </c>
      <c r="I24" s="95">
        <f t="shared" si="3"/>
        <v>0</v>
      </c>
      <c r="J24" s="95">
        <f t="shared" si="3"/>
        <v>0</v>
      </c>
      <c r="K24" s="95">
        <f t="shared" si="3"/>
        <v>59419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5">
        <f t="shared" si="3"/>
        <v>0</v>
      </c>
      <c r="P24" s="95">
        <f t="shared" si="2"/>
        <v>541690.96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1607,23617184752 GWh</v>
      </c>
      <c r="T25" s="40">
        <f>C$44</f>
        <v>0.38884068596590116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1116,513 GWh</v>
      </c>
      <c r="T26" s="40">
        <f>D$44</f>
        <v>0.27011940647826205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369,253 GWh</v>
      </c>
      <c r="T27" s="40">
        <f>E$44</f>
        <v>8.9333846717698479E-2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11,141 GWh</v>
      </c>
      <c r="T28" s="40">
        <f>F$44</f>
        <v>2.6953562632717372E-3</v>
      </c>
      <c r="U28" s="34"/>
    </row>
    <row r="29" spans="1:34" ht="15.75">
      <c r="A29" s="78" t="str">
        <f>A2</f>
        <v>2482 Skellefteå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151,365 GWh</v>
      </c>
      <c r="T29" s="40">
        <f>G$44</f>
        <v>3.6619926468910019E-2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818,478178611266 GWh</v>
      </c>
      <c r="T30" s="40">
        <f>H$44</f>
        <v>0.19801546405808448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[1]Slutanvändning!$N$1223</f>
        <v>0</v>
      </c>
      <c r="C32" s="107">
        <f>[1]Slutanvändning!$N$1224</f>
        <v>21599</v>
      </c>
      <c r="D32" s="107">
        <f>[1]Slutanvändning!$N$1217</f>
        <v>25995</v>
      </c>
      <c r="E32" s="95">
        <f>[1]Slutanvändning!$Q$1218</f>
        <v>0</v>
      </c>
      <c r="F32" s="107">
        <f>[1]Slutanvändning!$N$1219</f>
        <v>0</v>
      </c>
      <c r="G32" s="95">
        <f>[1]Slutanvändning!$N$1220</f>
        <v>5930</v>
      </c>
      <c r="H32" s="107">
        <f>[1]Slutanvändning!$N$1221</f>
        <v>0</v>
      </c>
      <c r="I32" s="95">
        <f>[1]Slutanvändning!$N$1222</f>
        <v>0</v>
      </c>
      <c r="J32" s="95">
        <v>0</v>
      </c>
      <c r="K32" s="95">
        <f>[1]Slutanvändning!U1218</f>
        <v>0</v>
      </c>
      <c r="L32" s="95">
        <f>[1]Slutanvändning!V1218</f>
        <v>0</v>
      </c>
      <c r="M32" s="95">
        <v>0</v>
      </c>
      <c r="N32" s="95"/>
      <c r="O32" s="95"/>
      <c r="P32" s="95">
        <f t="shared" ref="P32:P38" si="4">SUM(B32:N32)</f>
        <v>53524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[1]Slutanvändning!$N$1232</f>
        <v>34479</v>
      </c>
      <c r="C33" s="135">
        <f>[1]Slutanvändning!$N$1233</f>
        <v>849898.20949022996</v>
      </c>
      <c r="D33" s="107">
        <f>[1]Slutanvändning!$N$1226</f>
        <v>277932</v>
      </c>
      <c r="E33" s="108">
        <f>[1]Slutanvändning!$Q$1227</f>
        <v>369253</v>
      </c>
      <c r="F33" s="136">
        <f>[1]Slutanvändning!$N$1228</f>
        <v>11141</v>
      </c>
      <c r="G33" s="95">
        <f>[1]Slutanvändning!$N$1229</f>
        <v>0</v>
      </c>
      <c r="H33" s="135">
        <f>[1]Slutanvändning!$N$1230</f>
        <v>168547.17861126602</v>
      </c>
      <c r="I33" s="95">
        <f>[1]Slutanvändning!$N$1231</f>
        <v>0</v>
      </c>
      <c r="J33" s="95">
        <v>0</v>
      </c>
      <c r="K33" s="95">
        <f>[1]Slutanvändning!U1227</f>
        <v>0</v>
      </c>
      <c r="L33" s="95">
        <f>[1]Slutanvändning!V1227</f>
        <v>0</v>
      </c>
      <c r="M33" s="95">
        <v>0</v>
      </c>
      <c r="N33" s="95"/>
      <c r="O33" s="95"/>
      <c r="P33" s="138">
        <f t="shared" si="4"/>
        <v>1711250.3881014958</v>
      </c>
      <c r="Q33" s="31"/>
      <c r="R33" s="84" t="str">
        <f>K30</f>
        <v>Torv</v>
      </c>
      <c r="S33" s="58" t="str">
        <f>K43/1000&amp;" GWh"</f>
        <v>59,419 GWh</v>
      </c>
      <c r="T33" s="40">
        <f>K$44</f>
        <v>1.4375314047872127E-2</v>
      </c>
      <c r="U33" s="34"/>
    </row>
    <row r="34" spans="1:47" ht="15.75">
      <c r="A34" s="3" t="s">
        <v>34</v>
      </c>
      <c r="B34" s="95">
        <f>[1]Slutanvändning!$N$1241</f>
        <v>92258</v>
      </c>
      <c r="C34" s="135">
        <f>[1]Slutanvändning!$N$1242</f>
        <v>110205.80951035873</v>
      </c>
      <c r="D34" s="135">
        <f>[1]Slutanvändning!$N$1235</f>
        <v>11637</v>
      </c>
      <c r="E34" s="95">
        <f>[1]Slutanvändning!$Q$1236</f>
        <v>0</v>
      </c>
      <c r="F34" s="107">
        <f>[1]Slutanvändning!$N$1237</f>
        <v>0</v>
      </c>
      <c r="G34" s="95">
        <f>[1]Slutanvändning!$N$1238</f>
        <v>0</v>
      </c>
      <c r="H34" s="107">
        <f>[1]Slutanvändning!$N$1239</f>
        <v>0</v>
      </c>
      <c r="I34" s="95">
        <f>[1]Slutanvändning!$N$1240</f>
        <v>0</v>
      </c>
      <c r="J34" s="95">
        <v>0</v>
      </c>
      <c r="K34" s="95">
        <f>[1]Slutanvändning!U1236</f>
        <v>0</v>
      </c>
      <c r="L34" s="95">
        <f>[1]Slutanvändning!V1236</f>
        <v>0</v>
      </c>
      <c r="M34" s="95">
        <v>0</v>
      </c>
      <c r="N34" s="95"/>
      <c r="O34" s="95"/>
      <c r="P34" s="120">
        <f t="shared" si="4"/>
        <v>214100.80951035873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[1]Slutanvändning!$N$1250</f>
        <v>0</v>
      </c>
      <c r="C35" s="135">
        <f>[1]Slutanvändning!$N$1251</f>
        <v>52481.466666666856</v>
      </c>
      <c r="D35" s="107">
        <f>[1]Slutanvändning!$N$1244</f>
        <v>657568</v>
      </c>
      <c r="E35" s="95">
        <f>[1]Slutanvändning!$Q$1245</f>
        <v>0</v>
      </c>
      <c r="F35" s="107">
        <f>[1]Slutanvändning!$N$1246</f>
        <v>0</v>
      </c>
      <c r="G35" s="95">
        <f>[1]Slutanvändning!$N$1247</f>
        <v>145435</v>
      </c>
      <c r="H35" s="107">
        <f>[1]Slutanvändning!$N$1248</f>
        <v>0</v>
      </c>
      <c r="I35" s="95">
        <f>[1]Slutanvändning!$N$1249</f>
        <v>0</v>
      </c>
      <c r="J35" s="95">
        <v>0</v>
      </c>
      <c r="K35" s="95">
        <f>[1]Slutanvändning!U1245</f>
        <v>0</v>
      </c>
      <c r="L35" s="95">
        <f>[1]Slutanvändning!V1245</f>
        <v>0</v>
      </c>
      <c r="M35" s="95">
        <v>0</v>
      </c>
      <c r="N35" s="95"/>
      <c r="O35" s="95"/>
      <c r="P35" s="95">
        <f>SUM(B35:N35)</f>
        <v>855484.46666666691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[1]Slutanvändning!$N$1259</f>
        <v>60772</v>
      </c>
      <c r="C36" s="107">
        <f>[1]Slutanvändning!$N$1260</f>
        <v>157219</v>
      </c>
      <c r="D36" s="107">
        <f>[1]Slutanvändning!$N$1253</f>
        <v>139058</v>
      </c>
      <c r="E36" s="95">
        <f>[1]Slutanvändning!$Q$1254</f>
        <v>0</v>
      </c>
      <c r="F36" s="107">
        <f>[1]Slutanvändning!$N$1255</f>
        <v>0</v>
      </c>
      <c r="G36" s="95">
        <f>[1]Slutanvändning!$N$1256</f>
        <v>0</v>
      </c>
      <c r="H36" s="107">
        <f>[1]Slutanvändning!$N$1257</f>
        <v>0</v>
      </c>
      <c r="I36" s="95">
        <f>[1]Slutanvändning!$N$1258</f>
        <v>0</v>
      </c>
      <c r="J36" s="95">
        <v>0</v>
      </c>
      <c r="K36" s="95">
        <f>[1]Slutanvändning!U1254</f>
        <v>0</v>
      </c>
      <c r="L36" s="95">
        <f>[1]Slutanvändning!V1254</f>
        <v>0</v>
      </c>
      <c r="M36" s="95">
        <v>0</v>
      </c>
      <c r="N36" s="95"/>
      <c r="O36" s="95"/>
      <c r="P36" s="95">
        <f t="shared" si="4"/>
        <v>357049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[1]Slutanvändning!$N$1268</f>
        <v>65634</v>
      </c>
      <c r="C37" s="107">
        <f>[1]Slutanvändning!$N$1269</f>
        <v>292872</v>
      </c>
      <c r="D37" s="107">
        <f>[1]Slutanvändning!$N$1262</f>
        <v>917</v>
      </c>
      <c r="E37" s="95">
        <f>[1]Slutanvändning!$Q$1263</f>
        <v>0</v>
      </c>
      <c r="F37" s="107">
        <f>[1]Slutanvändning!$N$1264</f>
        <v>0</v>
      </c>
      <c r="G37" s="95">
        <f>[1]Slutanvändning!$N$1265</f>
        <v>0</v>
      </c>
      <c r="H37" s="107">
        <f>[1]Slutanvändning!$N$1266</f>
        <v>171130</v>
      </c>
      <c r="I37" s="95">
        <f>[1]Slutanvändning!$N$1267</f>
        <v>0</v>
      </c>
      <c r="J37" s="95">
        <v>0</v>
      </c>
      <c r="K37" s="95">
        <f>[1]Slutanvändning!U1263</f>
        <v>0</v>
      </c>
      <c r="L37" s="95">
        <f>[1]Slutanvändning!V1263</f>
        <v>0</v>
      </c>
      <c r="M37" s="95">
        <v>0</v>
      </c>
      <c r="N37" s="95"/>
      <c r="O37" s="95"/>
      <c r="P37" s="95">
        <f t="shared" si="4"/>
        <v>530553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[1]Slutanvändning!$N$1277</f>
        <v>159686</v>
      </c>
      <c r="C38" s="135">
        <f>[1]Slutanvändning!$N$1278</f>
        <v>71201.676413781941</v>
      </c>
      <c r="D38" s="135">
        <f>[1]Slutanvändning!$N$1271</f>
        <v>0</v>
      </c>
      <c r="E38" s="95">
        <f>[1]Slutanvändning!$Q$1272</f>
        <v>0</v>
      </c>
      <c r="F38" s="107">
        <f>[1]Slutanvändning!$N$1273</f>
        <v>0</v>
      </c>
      <c r="G38" s="95">
        <f>[1]Slutanvändning!$N$1274</f>
        <v>0</v>
      </c>
      <c r="H38" s="107">
        <f>[1]Slutanvändning!$N$1275</f>
        <v>0</v>
      </c>
      <c r="I38" s="95">
        <f>[1]Slutanvändning!$N$1276</f>
        <v>0</v>
      </c>
      <c r="J38" s="95">
        <v>0</v>
      </c>
      <c r="K38" s="95">
        <f>[1]Slutanvändning!U1272</f>
        <v>0</v>
      </c>
      <c r="L38" s="95">
        <f>[1]Slutanvändning!V1272</f>
        <v>0</v>
      </c>
      <c r="M38" s="95">
        <v>0</v>
      </c>
      <c r="N38" s="95"/>
      <c r="O38" s="95"/>
      <c r="P38" s="120">
        <f t="shared" si="4"/>
        <v>230887.67641378194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[1]Slutanvändning!$N$1286</f>
        <v>0</v>
      </c>
      <c r="C39" s="107">
        <f>[1]Slutanvändning!$N$1287</f>
        <v>41421</v>
      </c>
      <c r="D39" s="107">
        <f>[1]Slutanvändning!$N$1280</f>
        <v>0</v>
      </c>
      <c r="E39" s="95">
        <f>[1]Slutanvändning!$Q$1281</f>
        <v>0</v>
      </c>
      <c r="F39" s="107">
        <f>[1]Slutanvändning!$N$1282</f>
        <v>0</v>
      </c>
      <c r="G39" s="95">
        <f>[1]Slutanvändning!$N$1283</f>
        <v>0</v>
      </c>
      <c r="H39" s="107">
        <f>[1]Slutanvändning!$N$1284</f>
        <v>0</v>
      </c>
      <c r="I39" s="95">
        <f>[1]Slutanvändning!$N$1285</f>
        <v>0</v>
      </c>
      <c r="J39" s="95">
        <v>0</v>
      </c>
      <c r="K39" s="95">
        <f>[1]Slutanvändning!U1281</f>
        <v>0</v>
      </c>
      <c r="L39" s="95">
        <f>[1]Slutanvändning!V1281</f>
        <v>0</v>
      </c>
      <c r="M39" s="95">
        <v>0</v>
      </c>
      <c r="N39" s="95"/>
      <c r="O39" s="95"/>
      <c r="P39" s="95">
        <f>SUM(B39:N39)</f>
        <v>41421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412829</v>
      </c>
      <c r="C40" s="120">
        <f t="shared" ref="C40:O40" si="5">SUM(C32:C39)</f>
        <v>1596898.1620810376</v>
      </c>
      <c r="D40" s="95">
        <f t="shared" si="5"/>
        <v>1113107</v>
      </c>
      <c r="E40" s="108">
        <f t="shared" si="5"/>
        <v>369253</v>
      </c>
      <c r="F40" s="138">
        <f>SUM(F32:F39)</f>
        <v>11141</v>
      </c>
      <c r="G40" s="95">
        <f t="shared" si="5"/>
        <v>151365</v>
      </c>
      <c r="H40" s="120">
        <f t="shared" si="5"/>
        <v>339677.17861126602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138">
        <f>SUM(B40:N40)</f>
        <v>3994270.3406923036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197,726049766483 GWh</v>
      </c>
      <c r="T41" s="62"/>
    </row>
    <row r="42" spans="1:47">
      <c r="A42" s="44" t="s">
        <v>43</v>
      </c>
      <c r="B42" s="96">
        <f>B39+B38+B37</f>
        <v>225320</v>
      </c>
      <c r="C42" s="96">
        <f>C39+C38+C37</f>
        <v>405494.67641378194</v>
      </c>
      <c r="D42" s="96">
        <f>D39+D38+D37</f>
        <v>917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171130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802861.67641378194</v>
      </c>
      <c r="Q42" s="32"/>
      <c r="R42" s="39" t="s">
        <v>41</v>
      </c>
      <c r="S42" s="9" t="str">
        <f>P42/1000 &amp;" GWh"</f>
        <v>802,861676413782 GWh</v>
      </c>
      <c r="T42" s="40">
        <f>P42/P40</f>
        <v>0.20100333926687261</v>
      </c>
    </row>
    <row r="43" spans="1:47">
      <c r="A43" s="45" t="s">
        <v>45</v>
      </c>
      <c r="B43" s="121"/>
      <c r="C43" s="122">
        <f>C40+C24-C7+C46</f>
        <v>1607236.1718475206</v>
      </c>
      <c r="D43" s="122">
        <f t="shared" ref="D43:O43" si="7">D11+D24+D40</f>
        <v>1116513</v>
      </c>
      <c r="E43" s="122">
        <f t="shared" si="7"/>
        <v>369253</v>
      </c>
      <c r="F43" s="122">
        <f t="shared" si="7"/>
        <v>11141</v>
      </c>
      <c r="G43" s="122">
        <f t="shared" si="7"/>
        <v>151365</v>
      </c>
      <c r="H43" s="122">
        <f t="shared" si="7"/>
        <v>818478.17861126596</v>
      </c>
      <c r="I43" s="122">
        <f t="shared" si="7"/>
        <v>0</v>
      </c>
      <c r="J43" s="122">
        <f t="shared" si="7"/>
        <v>0</v>
      </c>
      <c r="K43" s="122">
        <f t="shared" si="7"/>
        <v>59419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4133405.3504587864</v>
      </c>
      <c r="Q43" s="32"/>
      <c r="R43" s="39" t="s">
        <v>42</v>
      </c>
      <c r="S43" s="9" t="str">
        <f>P36/1000 &amp;" GWh"</f>
        <v>357,049 GWh</v>
      </c>
      <c r="T43" s="60">
        <f>P36/P40</f>
        <v>8.9390293982483618E-2</v>
      </c>
    </row>
    <row r="44" spans="1:47">
      <c r="A44" s="45" t="s">
        <v>46</v>
      </c>
      <c r="B44" s="98"/>
      <c r="C44" s="106">
        <f>C43/$P$43</f>
        <v>0.38884068596590116</v>
      </c>
      <c r="D44" s="106">
        <f t="shared" ref="D44:P44" si="8">D43/$P$43</f>
        <v>0.27011940647826205</v>
      </c>
      <c r="E44" s="106">
        <f t="shared" si="8"/>
        <v>8.9333846717698479E-2</v>
      </c>
      <c r="F44" s="106">
        <f t="shared" si="8"/>
        <v>2.6953562632717372E-3</v>
      </c>
      <c r="G44" s="106">
        <f t="shared" si="8"/>
        <v>3.6619926468910019E-2</v>
      </c>
      <c r="H44" s="106">
        <f t="shared" si="8"/>
        <v>0.19801546405808448</v>
      </c>
      <c r="I44" s="106">
        <f t="shared" si="8"/>
        <v>0</v>
      </c>
      <c r="J44" s="106">
        <f t="shared" si="8"/>
        <v>0</v>
      </c>
      <c r="K44" s="106">
        <f t="shared" si="8"/>
        <v>1.4375314047872127E-2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214,100809510359 GWh</v>
      </c>
      <c r="T44" s="40">
        <f>P34/P40</f>
        <v>5.3601982652293358E-2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53,524 GWh</v>
      </c>
      <c r="T45" s="40">
        <f>P32/P40</f>
        <v>1.3400194637482399E-2</v>
      </c>
      <c r="U45" s="34"/>
    </row>
    <row r="46" spans="1:47">
      <c r="A46" s="46" t="s">
        <v>49</v>
      </c>
      <c r="B46" s="66">
        <f>B24-B40</f>
        <v>69969</v>
      </c>
      <c r="C46" s="66">
        <f>(C40+C24)*0.08</f>
        <v>127757.04976648302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1711,2503881015 GWh</v>
      </c>
      <c r="T46" s="60">
        <f>P33/P40</f>
        <v>0.42842628118278414</v>
      </c>
      <c r="U46" s="34"/>
    </row>
    <row r="47" spans="1:47">
      <c r="A47" s="46" t="s">
        <v>51</v>
      </c>
      <c r="B47" s="99">
        <f>B46/B24</f>
        <v>0.14492396405950314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855,484466666667 GWh</v>
      </c>
      <c r="T47" s="60">
        <f>P35/P40</f>
        <v>0.21417790827808383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6"/>
      <c r="R48" s="67" t="s">
        <v>50</v>
      </c>
      <c r="S48" s="68" t="str">
        <f>P40/1000 &amp;" GWh"</f>
        <v>3994,2703406923 GWh</v>
      </c>
      <c r="T48" s="69">
        <f>SUM(T42:T47)</f>
        <v>0.99999999999999989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88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zoomScale="80" zoomScaleNormal="80" workbookViewId="0">
      <selection activeCell="C38" sqref="C38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77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31">
        <f>[1]Solceller!$C$11</f>
        <v>250.16666666666666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5">
        <f>[1]Elproduktion!$N$322</f>
        <v>0</v>
      </c>
      <c r="D7" s="95">
        <f>[1]Elproduktion!$N$323</f>
        <v>0</v>
      </c>
      <c r="E7" s="95">
        <f>[1]Elproduktion!$Q$324</f>
        <v>0</v>
      </c>
      <c r="F7" s="95">
        <f>[1]Elproduktion!$N$325</f>
        <v>0</v>
      </c>
      <c r="G7" s="95">
        <f>[1]Elproduktion!$R$326</f>
        <v>0</v>
      </c>
      <c r="H7" s="95">
        <f>[1]Elproduktion!$S$327</f>
        <v>0</v>
      </c>
      <c r="I7" s="95">
        <f>[1]Elproduktion!$N$328</f>
        <v>0</v>
      </c>
      <c r="J7" s="95">
        <f>[1]Elproduktion!$T$326</f>
        <v>0</v>
      </c>
      <c r="K7" s="95">
        <f>[1]Elproduktion!U324</f>
        <v>0</v>
      </c>
      <c r="L7" s="95">
        <f>[1]Elproduktion!V324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5">
        <f>[1]Elproduktion!$N$330</f>
        <v>0</v>
      </c>
      <c r="D8" s="95">
        <f>[1]Elproduktion!$N$331</f>
        <v>0</v>
      </c>
      <c r="E8" s="95">
        <f>[1]Elproduktion!$Q$332</f>
        <v>0</v>
      </c>
      <c r="F8" s="95">
        <f>[1]Elproduktion!$N$333</f>
        <v>0</v>
      </c>
      <c r="G8" s="95">
        <f>[1]Elproduktion!$R$334</f>
        <v>0</v>
      </c>
      <c r="H8" s="95">
        <f>[1]Elproduktion!$S$335</f>
        <v>0</v>
      </c>
      <c r="I8" s="95">
        <f>[1]Elproduktion!$N$336</f>
        <v>0</v>
      </c>
      <c r="J8" s="95">
        <f>[1]Elproduktion!$T$334</f>
        <v>0</v>
      </c>
      <c r="K8" s="95">
        <f>[1]Elproduktion!U332</f>
        <v>0</v>
      </c>
      <c r="L8" s="95">
        <f>[1]Elproduktion!V332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5">
        <f>[1]Elproduktion!$N$338</f>
        <v>794</v>
      </c>
      <c r="D9" s="95">
        <f>[1]Elproduktion!$N$339</f>
        <v>0</v>
      </c>
      <c r="E9" s="95">
        <f>[1]Elproduktion!$Q$340</f>
        <v>0</v>
      </c>
      <c r="F9" s="95">
        <f>[1]Elproduktion!$N$341</f>
        <v>0</v>
      </c>
      <c r="G9" s="95">
        <f>[1]Elproduktion!$R$342</f>
        <v>0</v>
      </c>
      <c r="H9" s="95">
        <f>[1]Elproduktion!$S$343</f>
        <v>0</v>
      </c>
      <c r="I9" s="95">
        <f>[1]Elproduktion!$N$344</f>
        <v>0</v>
      </c>
      <c r="J9" s="95">
        <f>[1]Elproduktion!$T$342</f>
        <v>0</v>
      </c>
      <c r="K9" s="95">
        <f>[1]Elproduktion!U340</f>
        <v>0</v>
      </c>
      <c r="L9" s="95">
        <f>[1]Elproduktion!V340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5">
        <f>[1]Elproduktion!$N$346</f>
        <v>327177</v>
      </c>
      <c r="D10" s="95">
        <f>[1]Elproduktion!$N$347</f>
        <v>0</v>
      </c>
      <c r="E10" s="95">
        <f>[1]Elproduktion!$Q$348</f>
        <v>0</v>
      </c>
      <c r="F10" s="95">
        <f>[1]Elproduktion!$N$349</f>
        <v>0</v>
      </c>
      <c r="G10" s="95">
        <f>[1]Elproduktion!$R$350</f>
        <v>0</v>
      </c>
      <c r="H10" s="95">
        <f>[1]Elproduktion!$S$351</f>
        <v>0</v>
      </c>
      <c r="I10" s="95">
        <f>[1]Elproduktion!$N$352</f>
        <v>0</v>
      </c>
      <c r="J10" s="95">
        <f>[1]Elproduktion!$T$350</f>
        <v>0</v>
      </c>
      <c r="K10" s="95">
        <f>[1]Elproduktion!U348</f>
        <v>0</v>
      </c>
      <c r="L10" s="95">
        <f>[1]Elproduktion!V348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1">
        <f>SUM(C5:C10)</f>
        <v>328221.16666666669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2422 Sorsele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124">
        <f>[1]Fjärrvärmeproduktion!$N$450</f>
        <v>0</v>
      </c>
      <c r="C18" s="111"/>
      <c r="D18" s="111">
        <f>[1]Fjärrvärmeproduktion!$N$451</f>
        <v>0</v>
      </c>
      <c r="E18" s="111">
        <f>[1]Fjärrvärmeproduktion!$Q$452</f>
        <v>0</v>
      </c>
      <c r="F18" s="111">
        <f>[1]Fjärrvärmeproduktion!$N$453</f>
        <v>0</v>
      </c>
      <c r="G18" s="111">
        <f>[1]Fjärrvärmeproduktion!$R$454</f>
        <v>0</v>
      </c>
      <c r="H18" s="111">
        <f>[1]Fjärrvärmeproduktion!$S$455</f>
        <v>0</v>
      </c>
      <c r="I18" s="111">
        <f>[1]Fjärrvärmeproduktion!$N$456</f>
        <v>0</v>
      </c>
      <c r="J18" s="111">
        <f>[1]Fjärrvärmeproduktion!$T$454</f>
        <v>0</v>
      </c>
      <c r="K18" s="111">
        <f>[1]Fjärrvärmeproduktion!U452</f>
        <v>0</v>
      </c>
      <c r="L18" s="111">
        <f>[1]Fjärrvärmeproduktion!V452</f>
        <v>0</v>
      </c>
      <c r="M18" s="111"/>
      <c r="N18" s="111"/>
      <c r="O18" s="111"/>
      <c r="P18" s="111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124">
        <f>[1]Fjärrvärmeproduktion!$N$458+[1]Fjärrvärmeproduktion!$N$490</f>
        <v>19544</v>
      </c>
      <c r="C19" s="111"/>
      <c r="D19" s="111">
        <f>[1]Fjärrvärmeproduktion!$N$459</f>
        <v>398</v>
      </c>
      <c r="E19" s="111">
        <f>[1]Fjärrvärmeproduktion!$Q$460</f>
        <v>0</v>
      </c>
      <c r="F19" s="111">
        <f>[1]Fjärrvärmeproduktion!$N$461</f>
        <v>0</v>
      </c>
      <c r="G19" s="111">
        <f>[1]Fjärrvärmeproduktion!$R$462</f>
        <v>0</v>
      </c>
      <c r="H19" s="111">
        <f>[1]Fjärrvärmeproduktion!$S$463</f>
        <v>20456</v>
      </c>
      <c r="I19" s="111">
        <f>[1]Fjärrvärmeproduktion!$N$464</f>
        <v>0</v>
      </c>
      <c r="J19" s="111">
        <f>[1]Fjärrvärmeproduktion!$T$462</f>
        <v>0</v>
      </c>
      <c r="K19" s="111">
        <f>[1]Fjärrvärmeproduktion!U460</f>
        <v>0</v>
      </c>
      <c r="L19" s="111">
        <f>[1]Fjärrvärmeproduktion!V460</f>
        <v>0</v>
      </c>
      <c r="M19" s="111"/>
      <c r="N19" s="111"/>
      <c r="O19" s="111"/>
      <c r="P19" s="111">
        <f t="shared" ref="P19:P24" si="2">SUM(C19:O19)</f>
        <v>20854</v>
      </c>
      <c r="Q19" s="2"/>
      <c r="R19" s="2"/>
      <c r="S19" s="2"/>
      <c r="T19" s="2"/>
    </row>
    <row r="20" spans="1:34" ht="15.75">
      <c r="A20" s="3" t="s">
        <v>20</v>
      </c>
      <c r="B20" s="119">
        <f>[1]Fjärrvärmeproduktion!$N$466</f>
        <v>0</v>
      </c>
      <c r="C20" s="111"/>
      <c r="D20" s="111">
        <f>[1]Fjärrvärmeproduktion!$N$467</f>
        <v>0</v>
      </c>
      <c r="E20" s="111">
        <f>[1]Fjärrvärmeproduktion!$Q$468</f>
        <v>0</v>
      </c>
      <c r="F20" s="111">
        <f>[1]Fjärrvärmeproduktion!$N$469</f>
        <v>0</v>
      </c>
      <c r="G20" s="111">
        <f>[1]Fjärrvärmeproduktion!$R$470</f>
        <v>0</v>
      </c>
      <c r="H20" s="111">
        <f>[1]Fjärrvärmeproduktion!$S$471</f>
        <v>0</v>
      </c>
      <c r="I20" s="111">
        <f>[1]Fjärrvärmeproduktion!$N$472</f>
        <v>0</v>
      </c>
      <c r="J20" s="111">
        <f>[1]Fjärrvärmeproduktion!$T$470</f>
        <v>0</v>
      </c>
      <c r="K20" s="111">
        <f>[1]Fjärrvärmeproduktion!U468</f>
        <v>0</v>
      </c>
      <c r="L20" s="111">
        <f>[1]Fjärrvärmeproduktion!V468</f>
        <v>0</v>
      </c>
      <c r="M20" s="111"/>
      <c r="N20" s="111"/>
      <c r="O20" s="111"/>
      <c r="P20" s="111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19">
        <f>[1]Fjärrvärmeproduktion!$N$474</f>
        <v>0</v>
      </c>
      <c r="C21" s="111"/>
      <c r="D21" s="111">
        <f>[1]Fjärrvärmeproduktion!$N$475</f>
        <v>0</v>
      </c>
      <c r="E21" s="111">
        <f>[1]Fjärrvärmeproduktion!$Q$476</f>
        <v>0</v>
      </c>
      <c r="F21" s="111">
        <f>[1]Fjärrvärmeproduktion!$N$477</f>
        <v>0</v>
      </c>
      <c r="G21" s="111">
        <f>[1]Fjärrvärmeproduktion!$R$478</f>
        <v>0</v>
      </c>
      <c r="H21" s="111">
        <f>[1]Fjärrvärmeproduktion!$S$479</f>
        <v>0</v>
      </c>
      <c r="I21" s="111">
        <f>[1]Fjärrvärmeproduktion!$N$480</f>
        <v>0</v>
      </c>
      <c r="J21" s="111">
        <f>[1]Fjärrvärmeproduktion!$T$478</f>
        <v>0</v>
      </c>
      <c r="K21" s="111">
        <f>[1]Fjärrvärmeproduktion!U476</f>
        <v>0</v>
      </c>
      <c r="L21" s="111">
        <f>[1]Fjärrvärmeproduktion!V476</f>
        <v>0</v>
      </c>
      <c r="M21" s="111"/>
      <c r="N21" s="111"/>
      <c r="O21" s="111"/>
      <c r="P21" s="111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119">
        <f>[1]Fjärrvärmeproduktion!$N$482</f>
        <v>0</v>
      </c>
      <c r="C22" s="111"/>
      <c r="D22" s="111">
        <f>[1]Fjärrvärmeproduktion!$N$483</f>
        <v>0</v>
      </c>
      <c r="E22" s="111">
        <f>[1]Fjärrvärmeproduktion!$Q$484</f>
        <v>0</v>
      </c>
      <c r="F22" s="111">
        <f>[1]Fjärrvärmeproduktion!$N$485</f>
        <v>0</v>
      </c>
      <c r="G22" s="111">
        <f>[1]Fjärrvärmeproduktion!$R$486</f>
        <v>0</v>
      </c>
      <c r="H22" s="111">
        <f>[1]Fjärrvärmeproduktion!$S$487</f>
        <v>0</v>
      </c>
      <c r="I22" s="111">
        <f>[1]Fjärrvärmeproduktion!$N$488</f>
        <v>0</v>
      </c>
      <c r="J22" s="111">
        <f>[1]Fjärrvärmeproduktion!$T$486</f>
        <v>0</v>
      </c>
      <c r="K22" s="111">
        <f>[1]Fjärrvärmeproduktion!U484</f>
        <v>0</v>
      </c>
      <c r="L22" s="111">
        <f>[1]Fjärrvärmeproduktion!V484</f>
        <v>0</v>
      </c>
      <c r="M22" s="111"/>
      <c r="N22" s="111"/>
      <c r="O22" s="111"/>
      <c r="P22" s="111">
        <f t="shared" si="2"/>
        <v>0</v>
      </c>
      <c r="Q22" s="29"/>
      <c r="R22" s="41" t="s">
        <v>24</v>
      </c>
      <c r="S22" s="87" t="str">
        <f>P43/1000 &amp;" GWh"</f>
        <v>121,48228 GWh</v>
      </c>
      <c r="T22" s="36"/>
      <c r="U22" s="34"/>
    </row>
    <row r="23" spans="1:34" ht="15.75">
      <c r="A23" s="3" t="s">
        <v>23</v>
      </c>
      <c r="B23" s="119">
        <v>0</v>
      </c>
      <c r="C23" s="111"/>
      <c r="D23" s="111">
        <f>[1]Fjärrvärmeproduktion!$N$491</f>
        <v>0</v>
      </c>
      <c r="E23" s="111">
        <f>[1]Fjärrvärmeproduktion!$Q$492</f>
        <v>0</v>
      </c>
      <c r="F23" s="111">
        <f>[1]Fjärrvärmeproduktion!$N$493</f>
        <v>0</v>
      </c>
      <c r="G23" s="111">
        <f>[1]Fjärrvärmeproduktion!$R$494</f>
        <v>0</v>
      </c>
      <c r="H23" s="111">
        <f>[1]Fjärrvärmeproduktion!$S$495</f>
        <v>0</v>
      </c>
      <c r="I23" s="111">
        <f>[1]Fjärrvärmeproduktion!$N$496</f>
        <v>0</v>
      </c>
      <c r="J23" s="111">
        <f>[1]Fjärrvärmeproduktion!$T$494</f>
        <v>0</v>
      </c>
      <c r="K23" s="111">
        <f>[1]Fjärrvärmeproduktion!U492</f>
        <v>0</v>
      </c>
      <c r="L23" s="111">
        <f>[1]Fjärrvärmeproduktion!V492</f>
        <v>0</v>
      </c>
      <c r="M23" s="111"/>
      <c r="N23" s="111"/>
      <c r="O23" s="111"/>
      <c r="P23" s="111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111">
        <f>SUM(B18:B23)</f>
        <v>19544</v>
      </c>
      <c r="C24" s="111">
        <f t="shared" ref="C24:O24" si="3">SUM(C18:C23)</f>
        <v>0</v>
      </c>
      <c r="D24" s="111">
        <f t="shared" si="3"/>
        <v>398</v>
      </c>
      <c r="E24" s="111">
        <f t="shared" si="3"/>
        <v>0</v>
      </c>
      <c r="F24" s="111">
        <f t="shared" si="3"/>
        <v>0</v>
      </c>
      <c r="G24" s="111">
        <f t="shared" si="3"/>
        <v>0</v>
      </c>
      <c r="H24" s="111">
        <f t="shared" si="3"/>
        <v>20456</v>
      </c>
      <c r="I24" s="111">
        <f t="shared" si="3"/>
        <v>0</v>
      </c>
      <c r="J24" s="111">
        <f t="shared" si="3"/>
        <v>0</v>
      </c>
      <c r="K24" s="111">
        <f t="shared" si="3"/>
        <v>0</v>
      </c>
      <c r="L24" s="111">
        <f t="shared" si="3"/>
        <v>0</v>
      </c>
      <c r="M24" s="111">
        <f t="shared" si="3"/>
        <v>0</v>
      </c>
      <c r="N24" s="111">
        <f t="shared" si="3"/>
        <v>0</v>
      </c>
      <c r="O24" s="111">
        <f t="shared" si="3"/>
        <v>0</v>
      </c>
      <c r="P24" s="111">
        <f t="shared" si="2"/>
        <v>20854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29"/>
      <c r="R25" s="84" t="str">
        <f>C30</f>
        <v>El</v>
      </c>
      <c r="S25" s="58" t="str">
        <f>C43/1000 &amp;" GWh"</f>
        <v>40,94928 GWh</v>
      </c>
      <c r="T25" s="40">
        <f>C$44</f>
        <v>0.33708027211869912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41,642 GWh</v>
      </c>
      <c r="T26" s="40">
        <f>D$44</f>
        <v>0.34278250292964541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2422 Sorsele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7,343 GWh</v>
      </c>
      <c r="T29" s="40">
        <f>G$44</f>
        <v>6.0445029513769413E-2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31,548 GWh</v>
      </c>
      <c r="T30" s="40">
        <f>H$44</f>
        <v>0.25969219543788608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[1]Slutanvändning!$N$656</f>
        <v>0</v>
      </c>
      <c r="C32" s="107">
        <f>[1]Slutanvändning!$N$657</f>
        <v>1733</v>
      </c>
      <c r="D32" s="107">
        <f>[1]Slutanvändning!$N$650</f>
        <v>812</v>
      </c>
      <c r="E32" s="95">
        <f>[1]Slutanvändning!$Q$651</f>
        <v>0</v>
      </c>
      <c r="F32" s="95">
        <f>[1]Slutanvändning!$N$652</f>
        <v>0</v>
      </c>
      <c r="G32" s="95">
        <f>[1]Slutanvändning!$N$653</f>
        <v>189</v>
      </c>
      <c r="H32" s="107">
        <f>[1]Slutanvändning!$N$654</f>
        <v>0</v>
      </c>
      <c r="I32" s="95">
        <f>[1]Slutanvändning!$N$655</f>
        <v>0</v>
      </c>
      <c r="J32" s="95">
        <v>0</v>
      </c>
      <c r="K32" s="95">
        <f>[1]Slutanvändning!U651</f>
        <v>0</v>
      </c>
      <c r="L32" s="95">
        <f>[1]Slutanvändning!V651</f>
        <v>0</v>
      </c>
      <c r="M32" s="95">
        <v>0</v>
      </c>
      <c r="N32" s="95"/>
      <c r="O32" s="95"/>
      <c r="P32" s="95">
        <f t="shared" ref="P32:P38" si="4">SUM(B32:N32)</f>
        <v>2734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[1]Slutanvändning!$N$665</f>
        <v>680</v>
      </c>
      <c r="C33" s="135">
        <f>[1]Slutanvändning!$N$666</f>
        <v>3457</v>
      </c>
      <c r="D33" s="135">
        <f>[1]Slutanvändning!$N$659</f>
        <v>85</v>
      </c>
      <c r="E33" s="95">
        <f>[1]Slutanvändning!$Q$660</f>
        <v>0</v>
      </c>
      <c r="F33" s="95">
        <f>[1]Slutanvändning!$N$661</f>
        <v>0</v>
      </c>
      <c r="G33" s="95">
        <f>[1]Slutanvändning!$N$662</f>
        <v>0</v>
      </c>
      <c r="H33" s="135">
        <f>[1]Slutanvändning!$N$663</f>
        <v>2348</v>
      </c>
      <c r="I33" s="95">
        <f>[1]Slutanvändning!$N$664</f>
        <v>0</v>
      </c>
      <c r="J33" s="95">
        <v>0</v>
      </c>
      <c r="K33" s="95">
        <f>[1]Slutanvändning!U660</f>
        <v>0</v>
      </c>
      <c r="L33" s="95">
        <f>[1]Slutanvändning!V660</f>
        <v>0</v>
      </c>
      <c r="M33" s="95">
        <v>0</v>
      </c>
      <c r="N33" s="95"/>
      <c r="O33" s="95"/>
      <c r="P33" s="95">
        <f t="shared" si="4"/>
        <v>6570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5">
        <f>[1]Slutanvändning!$N$674</f>
        <v>4416</v>
      </c>
      <c r="C34" s="107">
        <f>[1]Slutanvändning!$N$675</f>
        <v>6271</v>
      </c>
      <c r="D34" s="107">
        <f>[1]Slutanvändning!$N$668</f>
        <v>0</v>
      </c>
      <c r="E34" s="95">
        <f>[1]Slutanvändning!$Q$669</f>
        <v>0</v>
      </c>
      <c r="F34" s="95">
        <f>[1]Slutanvändning!$N$670</f>
        <v>0</v>
      </c>
      <c r="G34" s="95">
        <f>[1]Slutanvändning!$N$671</f>
        <v>0</v>
      </c>
      <c r="H34" s="107">
        <f>[1]Slutanvändning!$N$672</f>
        <v>0</v>
      </c>
      <c r="I34" s="95">
        <f>[1]Slutanvändning!$N$673</f>
        <v>0</v>
      </c>
      <c r="J34" s="95">
        <v>0</v>
      </c>
      <c r="K34" s="95">
        <f>[1]Slutanvändning!U669</f>
        <v>0</v>
      </c>
      <c r="L34" s="95">
        <f>[1]Slutanvändning!V669</f>
        <v>0</v>
      </c>
      <c r="M34" s="95">
        <v>0</v>
      </c>
      <c r="N34" s="95"/>
      <c r="O34" s="95"/>
      <c r="P34" s="95">
        <f t="shared" si="4"/>
        <v>10687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[1]Slutanvändning!$N$683</f>
        <v>0</v>
      </c>
      <c r="C35" s="135">
        <f>[1]Slutanvändning!$N$684</f>
        <v>29</v>
      </c>
      <c r="D35" s="135">
        <f>[1]Slutanvändning!$N$677</f>
        <v>39480</v>
      </c>
      <c r="E35" s="95">
        <f>[1]Slutanvändning!$Q$678</f>
        <v>0</v>
      </c>
      <c r="F35" s="95">
        <f>[1]Slutanvändning!$N$679</f>
        <v>0</v>
      </c>
      <c r="G35" s="95">
        <f>[1]Slutanvändning!$N$680</f>
        <v>7154</v>
      </c>
      <c r="H35" s="107">
        <f>[1]Slutanvändning!$N$681</f>
        <v>0</v>
      </c>
      <c r="I35" s="95">
        <f>[1]Slutanvändning!$N$682</f>
        <v>0</v>
      </c>
      <c r="J35" s="95">
        <v>0</v>
      </c>
      <c r="K35" s="95">
        <f>[1]Slutanvändning!U678</f>
        <v>0</v>
      </c>
      <c r="L35" s="95">
        <f>[1]Slutanvändning!V678</f>
        <v>0</v>
      </c>
      <c r="M35" s="95">
        <v>0</v>
      </c>
      <c r="N35" s="95"/>
      <c r="O35" s="95"/>
      <c r="P35" s="95">
        <f>SUM(B35:N35)</f>
        <v>46663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[1]Slutanvändning!$N$692</f>
        <v>2133</v>
      </c>
      <c r="C36" s="107">
        <f>[1]Slutanvändning!$N$693</f>
        <v>6432</v>
      </c>
      <c r="D36" s="107">
        <f>[1]Slutanvändning!$N$686</f>
        <v>602</v>
      </c>
      <c r="E36" s="95">
        <f>[1]Slutanvändning!$Q$687</f>
        <v>0</v>
      </c>
      <c r="F36" s="95">
        <f>[1]Slutanvändning!$N$688</f>
        <v>0</v>
      </c>
      <c r="G36" s="95">
        <f>[1]Slutanvändning!$N$689</f>
        <v>0</v>
      </c>
      <c r="H36" s="107">
        <f>[1]Slutanvändning!$N$690</f>
        <v>0</v>
      </c>
      <c r="I36" s="95">
        <f>[1]Slutanvändning!$N$691</f>
        <v>0</v>
      </c>
      <c r="J36" s="95">
        <v>0</v>
      </c>
      <c r="K36" s="95">
        <f>[1]Slutanvändning!U687</f>
        <v>0</v>
      </c>
      <c r="L36" s="95">
        <f>[1]Slutanvändning!V687</f>
        <v>0</v>
      </c>
      <c r="M36" s="95">
        <v>0</v>
      </c>
      <c r="N36" s="95"/>
      <c r="O36" s="95"/>
      <c r="P36" s="95">
        <f t="shared" si="4"/>
        <v>9167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[1]Slutanvändning!$N$701</f>
        <v>4735</v>
      </c>
      <c r="C37" s="107">
        <f>[1]Slutanvändning!$N$702</f>
        <v>13786</v>
      </c>
      <c r="D37" s="107">
        <f>[1]Slutanvändning!$N$695</f>
        <v>265</v>
      </c>
      <c r="E37" s="95">
        <f>[1]Slutanvändning!$Q$696</f>
        <v>0</v>
      </c>
      <c r="F37" s="95">
        <f>[1]Slutanvändning!$N$697</f>
        <v>0</v>
      </c>
      <c r="G37" s="95">
        <f>[1]Slutanvändning!$N$698</f>
        <v>0</v>
      </c>
      <c r="H37" s="107">
        <f>[1]Slutanvändning!$N$699</f>
        <v>8744</v>
      </c>
      <c r="I37" s="95">
        <f>[1]Slutanvändning!$N$700</f>
        <v>0</v>
      </c>
      <c r="J37" s="95">
        <v>0</v>
      </c>
      <c r="K37" s="95">
        <f>[1]Slutanvändning!U696</f>
        <v>0</v>
      </c>
      <c r="L37" s="95">
        <f>[1]Slutanvändning!V696</f>
        <v>0</v>
      </c>
      <c r="M37" s="95">
        <v>0</v>
      </c>
      <c r="N37" s="95"/>
      <c r="O37" s="95"/>
      <c r="P37" s="95">
        <f t="shared" si="4"/>
        <v>27530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[1]Slutanvändning!$N$710</f>
        <v>2298</v>
      </c>
      <c r="C38" s="107">
        <f>[1]Slutanvändning!$N$711</f>
        <v>1037</v>
      </c>
      <c r="D38" s="107">
        <f>[1]Slutanvändning!$N$704</f>
        <v>0</v>
      </c>
      <c r="E38" s="95">
        <f>[1]Slutanvändning!$Q$705</f>
        <v>0</v>
      </c>
      <c r="F38" s="95">
        <f>[1]Slutanvändning!$N$706</f>
        <v>0</v>
      </c>
      <c r="G38" s="95">
        <f>[1]Slutanvändning!$N$707</f>
        <v>0</v>
      </c>
      <c r="H38" s="107">
        <f>[1]Slutanvändning!$N$708</f>
        <v>0</v>
      </c>
      <c r="I38" s="95">
        <f>[1]Slutanvändning!$N$709</f>
        <v>0</v>
      </c>
      <c r="J38" s="95">
        <v>0</v>
      </c>
      <c r="K38" s="95">
        <f>[1]Slutanvändning!U705</f>
        <v>0</v>
      </c>
      <c r="L38" s="95">
        <f>[1]Slutanvändning!V705</f>
        <v>0</v>
      </c>
      <c r="M38" s="95">
        <v>0</v>
      </c>
      <c r="N38" s="95"/>
      <c r="O38" s="95"/>
      <c r="P38" s="95">
        <f t="shared" si="4"/>
        <v>3335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[1]Slutanvändning!$N$719</f>
        <v>0</v>
      </c>
      <c r="C39" s="107">
        <f>[1]Slutanvändning!$N$720</f>
        <v>5171</v>
      </c>
      <c r="D39" s="107">
        <f>[1]Slutanvändning!$N$713</f>
        <v>0</v>
      </c>
      <c r="E39" s="95">
        <f>[1]Slutanvändning!$Q$714</f>
        <v>0</v>
      </c>
      <c r="F39" s="95">
        <f>[1]Slutanvändning!$N$715</f>
        <v>0</v>
      </c>
      <c r="G39" s="95">
        <f>[1]Slutanvändning!$N$716</f>
        <v>0</v>
      </c>
      <c r="H39" s="107">
        <f>[1]Slutanvändning!$N$717</f>
        <v>0</v>
      </c>
      <c r="I39" s="95">
        <f>[1]Slutanvändning!$N$718</f>
        <v>0</v>
      </c>
      <c r="J39" s="95">
        <v>0</v>
      </c>
      <c r="K39" s="95">
        <f>[1]Slutanvändning!U714</f>
        <v>0</v>
      </c>
      <c r="L39" s="95">
        <f>[1]Slutanvändning!V714</f>
        <v>0</v>
      </c>
      <c r="M39" s="95">
        <v>0</v>
      </c>
      <c r="N39" s="95"/>
      <c r="O39" s="95"/>
      <c r="P39" s="95">
        <f>SUM(B39:N39)</f>
        <v>5171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14262</v>
      </c>
      <c r="C40" s="120">
        <f t="shared" ref="C40:O40" si="5">SUM(C32:C39)</f>
        <v>37916</v>
      </c>
      <c r="D40" s="95">
        <f t="shared" si="5"/>
        <v>41244</v>
      </c>
      <c r="E40" s="95">
        <f t="shared" si="5"/>
        <v>0</v>
      </c>
      <c r="F40" s="95">
        <f>SUM(F32:F39)</f>
        <v>0</v>
      </c>
      <c r="G40" s="95">
        <f t="shared" si="5"/>
        <v>7343</v>
      </c>
      <c r="H40" s="120">
        <f t="shared" si="5"/>
        <v>11092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95">
        <f>SUM(B40:N40)</f>
        <v>111857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8,31528 GWh</v>
      </c>
      <c r="T41" s="62"/>
    </row>
    <row r="42" spans="1:47">
      <c r="A42" s="44" t="s">
        <v>43</v>
      </c>
      <c r="B42" s="96">
        <f>B39+B38+B37</f>
        <v>7033</v>
      </c>
      <c r="C42" s="96">
        <f>C39+C38+C37</f>
        <v>19994</v>
      </c>
      <c r="D42" s="96">
        <f>D39+D38+D37</f>
        <v>265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8744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36036</v>
      </c>
      <c r="Q42" s="32"/>
      <c r="R42" s="39" t="s">
        <v>41</v>
      </c>
      <c r="S42" s="9" t="str">
        <f>P42/1000 &amp;" GWh"</f>
        <v>36,036 GWh</v>
      </c>
      <c r="T42" s="40">
        <f>P42/P40</f>
        <v>0.32216133098509703</v>
      </c>
    </row>
    <row r="43" spans="1:47">
      <c r="A43" s="45" t="s">
        <v>45</v>
      </c>
      <c r="B43" s="121"/>
      <c r="C43" s="122">
        <f>C40+C24-C7+C46</f>
        <v>40949.279999999999</v>
      </c>
      <c r="D43" s="122">
        <f t="shared" ref="D43:O43" si="7">D11+D24+D40</f>
        <v>41642</v>
      </c>
      <c r="E43" s="122">
        <f t="shared" si="7"/>
        <v>0</v>
      </c>
      <c r="F43" s="122">
        <f t="shared" si="7"/>
        <v>0</v>
      </c>
      <c r="G43" s="122">
        <f t="shared" si="7"/>
        <v>7343</v>
      </c>
      <c r="H43" s="122">
        <f t="shared" si="7"/>
        <v>31548</v>
      </c>
      <c r="I43" s="122">
        <f t="shared" si="7"/>
        <v>0</v>
      </c>
      <c r="J43" s="122">
        <f t="shared" si="7"/>
        <v>0</v>
      </c>
      <c r="K43" s="122">
        <f t="shared" si="7"/>
        <v>0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121482.28</v>
      </c>
      <c r="Q43" s="32"/>
      <c r="R43" s="39" t="s">
        <v>42</v>
      </c>
      <c r="S43" s="9" t="str">
        <f>P36/1000 &amp;" GWh"</f>
        <v>9,167 GWh</v>
      </c>
      <c r="T43" s="60">
        <f>P36/P40</f>
        <v>8.1952850514496189E-2</v>
      </c>
    </row>
    <row r="44" spans="1:47">
      <c r="A44" s="45" t="s">
        <v>46</v>
      </c>
      <c r="B44" s="98"/>
      <c r="C44" s="106">
        <f>C43/$P$43</f>
        <v>0.33708027211869912</v>
      </c>
      <c r="D44" s="106">
        <f t="shared" ref="D44:P44" si="8">D43/$P$43</f>
        <v>0.34278250292964541</v>
      </c>
      <c r="E44" s="106">
        <f t="shared" si="8"/>
        <v>0</v>
      </c>
      <c r="F44" s="106">
        <f t="shared" si="8"/>
        <v>0</v>
      </c>
      <c r="G44" s="106">
        <f t="shared" si="8"/>
        <v>6.0445029513769413E-2</v>
      </c>
      <c r="H44" s="106">
        <f t="shared" si="8"/>
        <v>0.25969219543788608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10,687 GWh</v>
      </c>
      <c r="T44" s="40">
        <f>P34/P40</f>
        <v>9.5541629044226112E-2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2,734 GWh</v>
      </c>
      <c r="T45" s="40">
        <f>P32/P40</f>
        <v>2.4441921381764216E-2</v>
      </c>
      <c r="U45" s="34"/>
    </row>
    <row r="46" spans="1:47">
      <c r="A46" s="46" t="s">
        <v>49</v>
      </c>
      <c r="B46" s="66">
        <f>B24-B40</f>
        <v>5282</v>
      </c>
      <c r="C46" s="66">
        <f>(C40+C24)*0.08</f>
        <v>3033.28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6,57 GWh</v>
      </c>
      <c r="T46" s="60">
        <f>P33/P40</f>
        <v>5.8735707197582629E-2</v>
      </c>
      <c r="U46" s="34"/>
    </row>
    <row r="47" spans="1:47">
      <c r="A47" s="46" t="s">
        <v>51</v>
      </c>
      <c r="B47" s="99">
        <f>B46/B24</f>
        <v>0.27026197298403604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46,663 GWh</v>
      </c>
      <c r="T47" s="60">
        <f>P35/P40</f>
        <v>0.41716656087683379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6"/>
      <c r="R48" s="67" t="s">
        <v>50</v>
      </c>
      <c r="S48" s="68" t="str">
        <f>P40/1000 &amp;" GWh"</f>
        <v>111,857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71"/>
  <sheetViews>
    <sheetView zoomScale="70" zoomScaleNormal="70" workbookViewId="0">
      <selection activeCell="C11" sqref="C11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78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08">
        <f>[1]Solceller!$C$10</f>
        <v>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107">
        <f>[1]Elproduktion!$N$282</f>
        <v>0</v>
      </c>
      <c r="D7" s="95">
        <f>[1]Elproduktion!$N$283</f>
        <v>0</v>
      </c>
      <c r="E7" s="95">
        <f>[1]Elproduktion!$Q$284</f>
        <v>0</v>
      </c>
      <c r="F7" s="95">
        <f>[1]Elproduktion!$N$285</f>
        <v>0</v>
      </c>
      <c r="G7" s="95">
        <f>[1]Elproduktion!$R$286</f>
        <v>0</v>
      </c>
      <c r="H7" s="95">
        <f>[1]Elproduktion!$S$284</f>
        <v>0</v>
      </c>
      <c r="I7" s="95">
        <f>[1]Elproduktion!$N$288</f>
        <v>0</v>
      </c>
      <c r="J7" s="95">
        <f>[1]Elproduktion!$T$286</f>
        <v>0</v>
      </c>
      <c r="K7" s="95">
        <f>[1]Elproduktion!U284</f>
        <v>0</v>
      </c>
      <c r="L7" s="95">
        <f>[1]Elproduktion!V284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107">
        <f>[1]Elproduktion!$N$290</f>
        <v>0</v>
      </c>
      <c r="D8" s="95">
        <f>[1]Elproduktion!$N$291</f>
        <v>0</v>
      </c>
      <c r="E8" s="95">
        <f>[1]Elproduktion!$Q$292</f>
        <v>0</v>
      </c>
      <c r="F8" s="95">
        <f>[1]Elproduktion!$N$293</f>
        <v>0</v>
      </c>
      <c r="G8" s="95">
        <f>[1]Elproduktion!$R$294</f>
        <v>0</v>
      </c>
      <c r="H8" s="95">
        <f>[1]Elproduktion!$S$292</f>
        <v>0</v>
      </c>
      <c r="I8" s="95">
        <f>[1]Elproduktion!$N$296</f>
        <v>0</v>
      </c>
      <c r="J8" s="95">
        <f>[1]Elproduktion!$T$294</f>
        <v>0</v>
      </c>
      <c r="K8" s="95">
        <f>[1]Elproduktion!U292</f>
        <v>0</v>
      </c>
      <c r="L8" s="95">
        <f>[1]Elproduktion!V292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30">
        <f>[1]Elproduktion!$N$298</f>
        <v>2251654.5815215022</v>
      </c>
      <c r="D9" s="95">
        <f>[1]Elproduktion!$N$299</f>
        <v>0</v>
      </c>
      <c r="E9" s="95">
        <f>[1]Elproduktion!$Q$300</f>
        <v>0</v>
      </c>
      <c r="F9" s="95">
        <f>[1]Elproduktion!$N$301</f>
        <v>0</v>
      </c>
      <c r="G9" s="95">
        <f>[1]Elproduktion!$R$302</f>
        <v>0</v>
      </c>
      <c r="H9" s="95">
        <f>[1]Elproduktion!$S$300</f>
        <v>0</v>
      </c>
      <c r="I9" s="95">
        <f>[1]Elproduktion!$N$304</f>
        <v>0</v>
      </c>
      <c r="J9" s="95">
        <f>[1]Elproduktion!$T$302</f>
        <v>0</v>
      </c>
      <c r="K9" s="95">
        <f>[1]Elproduktion!U300</f>
        <v>0</v>
      </c>
      <c r="L9" s="95">
        <f>[1]Elproduktion!V300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30">
        <f>[1]Elproduktion!$N$306</f>
        <v>375391.41847849765</v>
      </c>
      <c r="D10" s="95">
        <f>[1]Elproduktion!$N$307</f>
        <v>0</v>
      </c>
      <c r="E10" s="95">
        <f>[1]Elproduktion!$Q$308</f>
        <v>0</v>
      </c>
      <c r="F10" s="95">
        <f>[1]Elproduktion!$N$309</f>
        <v>0</v>
      </c>
      <c r="G10" s="95">
        <f>[1]Elproduktion!$R$310</f>
        <v>0</v>
      </c>
      <c r="H10" s="95">
        <f>[1]Elproduktion!$S$308</f>
        <v>0</v>
      </c>
      <c r="I10" s="95">
        <f>[1]Elproduktion!$N$312</f>
        <v>0</v>
      </c>
      <c r="J10" s="95">
        <f>[1]Elproduktion!$T$310</f>
        <v>0</v>
      </c>
      <c r="K10" s="95">
        <f>[1]Elproduktion!U308</f>
        <v>0</v>
      </c>
      <c r="L10" s="95">
        <f>[1]Elproduktion!V308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95">
        <f>SUM(C5:C10)</f>
        <v>2627046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2421 Storuman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95">
        <f>[1]Fjärrvärmeproduktion!$N$394</f>
        <v>0</v>
      </c>
      <c r="C18" s="95"/>
      <c r="D18" s="95">
        <f>[1]Fjärrvärmeproduktion!$N$395</f>
        <v>0</v>
      </c>
      <c r="E18" s="95">
        <f>[1]Fjärrvärmeproduktion!$Q$396</f>
        <v>0</v>
      </c>
      <c r="F18" s="95">
        <f>[1]Fjärrvärmeproduktion!$N$397</f>
        <v>0</v>
      </c>
      <c r="G18" s="95">
        <f>[1]Fjärrvärmeproduktion!$R$398</f>
        <v>0</v>
      </c>
      <c r="H18" s="95">
        <f>[1]Fjärrvärmeproduktion!$S$399</f>
        <v>0</v>
      </c>
      <c r="I18" s="95">
        <f>[1]Fjärrvärmeproduktion!$N$400</f>
        <v>0</v>
      </c>
      <c r="J18" s="95">
        <f>[1]Fjärrvärmeproduktion!$T$398</f>
        <v>0</v>
      </c>
      <c r="K18" s="95">
        <f>[1]Fjärrvärmeproduktion!U396</f>
        <v>0</v>
      </c>
      <c r="L18" s="95">
        <f>[1]Fjärrvärmeproduktion!V396</f>
        <v>0</v>
      </c>
      <c r="M18" s="95"/>
      <c r="N18" s="95"/>
      <c r="O18" s="95"/>
      <c r="P18" s="95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95">
        <f>[1]Fjärrvärmeproduktion!$N$402</f>
        <v>38757</v>
      </c>
      <c r="C19" s="95"/>
      <c r="D19" s="95">
        <f>[1]Fjärrvärmeproduktion!$N$403</f>
        <v>547</v>
      </c>
      <c r="E19" s="120">
        <f>[1]Fjärrvärmeproduktion!$Q$404</f>
        <v>0</v>
      </c>
      <c r="F19" s="95">
        <f>[1]Fjärrvärmeproduktion!$N$405</f>
        <v>0</v>
      </c>
      <c r="G19" s="95">
        <f>[1]Fjärrvärmeproduktion!$R$406</f>
        <v>0</v>
      </c>
      <c r="H19" s="120">
        <f>[1]Fjärrvärmeproduktion!$S$407</f>
        <v>43978</v>
      </c>
      <c r="I19" s="95">
        <f>[1]Fjärrvärmeproduktion!$N$408</f>
        <v>0</v>
      </c>
      <c r="J19" s="95">
        <f>[1]Fjärrvärmeproduktion!$T$406</f>
        <v>0</v>
      </c>
      <c r="K19" s="95">
        <f>[1]Fjärrvärmeproduktion!U404</f>
        <v>0</v>
      </c>
      <c r="L19" s="95">
        <f>[1]Fjärrvärmeproduktion!V404</f>
        <v>0</v>
      </c>
      <c r="M19" s="95"/>
      <c r="N19" s="95"/>
      <c r="O19" s="95"/>
      <c r="P19" s="95">
        <f t="shared" ref="P19:P24" si="2">SUM(C19:O19)</f>
        <v>44525</v>
      </c>
      <c r="Q19" s="2"/>
      <c r="R19" s="2"/>
      <c r="S19" s="2"/>
      <c r="T19" s="2"/>
    </row>
    <row r="20" spans="1:34" ht="15.75">
      <c r="A20" s="3" t="s">
        <v>20</v>
      </c>
      <c r="B20" s="95">
        <f>[1]Fjärrvärmeproduktion!$N$410</f>
        <v>0</v>
      </c>
      <c r="C20" s="95"/>
      <c r="D20" s="95">
        <f>[1]Fjärrvärmeproduktion!$N$411</f>
        <v>0</v>
      </c>
      <c r="E20" s="95">
        <f>[1]Fjärrvärmeproduktion!$Q$412</f>
        <v>0</v>
      </c>
      <c r="F20" s="95">
        <f>[1]Fjärrvärmeproduktion!$N$413</f>
        <v>0</v>
      </c>
      <c r="G20" s="95">
        <f>[1]Fjärrvärmeproduktion!$R$414</f>
        <v>0</v>
      </c>
      <c r="H20" s="95">
        <f>[1]Fjärrvärmeproduktion!$S$415</f>
        <v>0</v>
      </c>
      <c r="I20" s="95">
        <f>[1]Fjärrvärmeproduktion!$N$416</f>
        <v>0</v>
      </c>
      <c r="J20" s="95">
        <f>[1]Fjärrvärmeproduktion!$T$414</f>
        <v>0</v>
      </c>
      <c r="K20" s="95">
        <f>[1]Fjärrvärmeproduktion!U412</f>
        <v>0</v>
      </c>
      <c r="L20" s="95">
        <f>[1]Fjärrvärmeproduktion!V412</f>
        <v>0</v>
      </c>
      <c r="M20" s="95"/>
      <c r="N20" s="95"/>
      <c r="O20" s="95"/>
      <c r="P20" s="95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5">
        <f>[1]Fjärrvärmeproduktion!$N$418</f>
        <v>0</v>
      </c>
      <c r="C21" s="95"/>
      <c r="D21" s="95">
        <f>[1]Fjärrvärmeproduktion!$N$419</f>
        <v>0</v>
      </c>
      <c r="E21" s="95">
        <f>[1]Fjärrvärmeproduktion!$Q$420</f>
        <v>0</v>
      </c>
      <c r="F21" s="95">
        <f>[1]Fjärrvärmeproduktion!$N$421</f>
        <v>0</v>
      </c>
      <c r="G21" s="95">
        <f>[1]Fjärrvärmeproduktion!$R$422</f>
        <v>0</v>
      </c>
      <c r="H21" s="95">
        <f>[1]Fjärrvärmeproduktion!$S$423</f>
        <v>0</v>
      </c>
      <c r="I21" s="95">
        <f>[1]Fjärrvärmeproduktion!$N$424</f>
        <v>0</v>
      </c>
      <c r="J21" s="95">
        <f>[1]Fjärrvärmeproduktion!$T$422</f>
        <v>0</v>
      </c>
      <c r="K21" s="95">
        <f>[1]Fjärrvärmeproduktion!U420</f>
        <v>0</v>
      </c>
      <c r="L21" s="95">
        <f>[1]Fjärrvärmeproduktion!V420</f>
        <v>0</v>
      </c>
      <c r="M21" s="95"/>
      <c r="N21" s="95"/>
      <c r="O21" s="95"/>
      <c r="P21" s="95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5">
        <f>[1]Fjärrvärmeproduktion!$N$426</f>
        <v>0</v>
      </c>
      <c r="C22" s="95"/>
      <c r="D22" s="95">
        <f>[1]Fjärrvärmeproduktion!$N$427</f>
        <v>0</v>
      </c>
      <c r="E22" s="95">
        <f>[1]Fjärrvärmeproduktion!$Q$428</f>
        <v>0</v>
      </c>
      <c r="F22" s="95">
        <f>[1]Fjärrvärmeproduktion!$N$429</f>
        <v>0</v>
      </c>
      <c r="G22" s="95">
        <f>[1]Fjärrvärmeproduktion!$R$430</f>
        <v>0</v>
      </c>
      <c r="H22" s="95">
        <f>[1]Fjärrvärmeproduktion!$S$431</f>
        <v>0</v>
      </c>
      <c r="I22" s="95">
        <f>[1]Fjärrvärmeproduktion!$N$432</f>
        <v>0</v>
      </c>
      <c r="J22" s="95">
        <f>[1]Fjärrvärmeproduktion!$T$430</f>
        <v>0</v>
      </c>
      <c r="K22" s="95">
        <f>[1]Fjärrvärmeproduktion!U428</f>
        <v>0</v>
      </c>
      <c r="L22" s="95">
        <f>[1]Fjärrvärmeproduktion!V428</f>
        <v>0</v>
      </c>
      <c r="M22" s="95"/>
      <c r="N22" s="95"/>
      <c r="O22" s="95"/>
      <c r="P22" s="95">
        <f t="shared" si="2"/>
        <v>0</v>
      </c>
      <c r="Q22" s="29"/>
      <c r="R22" s="41" t="s">
        <v>24</v>
      </c>
      <c r="S22" s="87" t="str">
        <f>P43/1000 &amp;" GWh"</f>
        <v>345,48058 GWh</v>
      </c>
      <c r="T22" s="36"/>
      <c r="U22" s="34"/>
    </row>
    <row r="23" spans="1:34" ht="15.75">
      <c r="A23" s="3" t="s">
        <v>23</v>
      </c>
      <c r="B23" s="95">
        <f>[1]Fjärrvärmeproduktion!$N$434</f>
        <v>0</v>
      </c>
      <c r="C23" s="95"/>
      <c r="D23" s="95">
        <f>[1]Fjärrvärmeproduktion!$N$435</f>
        <v>0</v>
      </c>
      <c r="E23" s="95">
        <f>[1]Fjärrvärmeproduktion!$Q$436</f>
        <v>0</v>
      </c>
      <c r="F23" s="95">
        <f>[1]Fjärrvärmeproduktion!$N$437</f>
        <v>0</v>
      </c>
      <c r="G23" s="95">
        <f>[1]Fjärrvärmeproduktion!$R$438</f>
        <v>0</v>
      </c>
      <c r="H23" s="95">
        <f>[1]Fjärrvärmeproduktion!$S$439</f>
        <v>0</v>
      </c>
      <c r="I23" s="95">
        <f>[1]Fjärrvärmeproduktion!$N$440</f>
        <v>0</v>
      </c>
      <c r="J23" s="95">
        <f>[1]Fjärrvärmeproduktion!$T$438</f>
        <v>0</v>
      </c>
      <c r="K23" s="95">
        <f>[1]Fjärrvärmeproduktion!U436</f>
        <v>0</v>
      </c>
      <c r="L23" s="95">
        <f>[1]Fjärrvärmeproduktion!V436</f>
        <v>0</v>
      </c>
      <c r="M23" s="95"/>
      <c r="N23" s="95"/>
      <c r="O23" s="95"/>
      <c r="P23" s="95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5">
        <f>SUM(B18:B23)</f>
        <v>38757</v>
      </c>
      <c r="C24" s="95">
        <f t="shared" ref="C24:O24" si="3">SUM(C18:C23)</f>
        <v>0</v>
      </c>
      <c r="D24" s="95">
        <f t="shared" si="3"/>
        <v>547</v>
      </c>
      <c r="E24" s="120">
        <f t="shared" si="3"/>
        <v>0</v>
      </c>
      <c r="F24" s="95">
        <f t="shared" si="3"/>
        <v>0</v>
      </c>
      <c r="G24" s="95">
        <f t="shared" si="3"/>
        <v>0</v>
      </c>
      <c r="H24" s="120">
        <f t="shared" si="3"/>
        <v>43978</v>
      </c>
      <c r="I24" s="95">
        <f t="shared" si="3"/>
        <v>0</v>
      </c>
      <c r="J24" s="95">
        <f t="shared" si="3"/>
        <v>0</v>
      </c>
      <c r="K24" s="95">
        <f t="shared" si="3"/>
        <v>0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5">
        <f t="shared" si="3"/>
        <v>0</v>
      </c>
      <c r="P24" s="95">
        <f t="shared" si="2"/>
        <v>44525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139,57758 GWh</v>
      </c>
      <c r="T25" s="40">
        <f>C$44</f>
        <v>0.40400991569482719</v>
      </c>
      <c r="U25" s="34"/>
    </row>
    <row r="26" spans="1:34" ht="15.75">
      <c r="B26" s="10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122,487 GWh</v>
      </c>
      <c r="T26" s="40">
        <f>D$44</f>
        <v>0.35454091225619688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 t="s">
        <v>86</v>
      </c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2421 Storuman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21,239 GWh</v>
      </c>
      <c r="T29" s="40">
        <f>G$44</f>
        <v>6.1476682712527583E-2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62,177 GWh</v>
      </c>
      <c r="T30" s="40">
        <f>H$44</f>
        <v>0.17997248933644841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[1]Slutanvändning!$N$575</f>
        <v>0</v>
      </c>
      <c r="C32" s="107">
        <f>[1]Slutanvändning!$N$576</f>
        <v>3812</v>
      </c>
      <c r="D32" s="107">
        <f>[1]Slutanvändning!$N$569</f>
        <v>1458</v>
      </c>
      <c r="E32" s="95">
        <f>[1]Slutanvändning!$Q$570</f>
        <v>0</v>
      </c>
      <c r="F32" s="107">
        <f>[1]Slutanvändning!$N$571</f>
        <v>0</v>
      </c>
      <c r="G32" s="95">
        <f>[1]Slutanvändning!$N$572</f>
        <v>327</v>
      </c>
      <c r="H32" s="95">
        <f>[1]Slutanvändning!$N$573</f>
        <v>0</v>
      </c>
      <c r="I32" s="95">
        <f>[1]Slutanvändning!$N$574</f>
        <v>0</v>
      </c>
      <c r="J32" s="95">
        <v>0</v>
      </c>
      <c r="K32" s="95">
        <f>[1]Slutanvändning!U570</f>
        <v>0</v>
      </c>
      <c r="L32" s="95">
        <f>[1]Slutanvändning!V570</f>
        <v>0</v>
      </c>
      <c r="M32" s="95">
        <v>0</v>
      </c>
      <c r="N32" s="95"/>
      <c r="O32" s="95"/>
      <c r="P32" s="95">
        <f t="shared" ref="P32:P38" si="4">SUM(B32:N32)</f>
        <v>5597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[1]Slutanvändning!$N$584</f>
        <v>883</v>
      </c>
      <c r="C33" s="135">
        <f>[1]Slutanvändning!$N$585</f>
        <v>24034.5</v>
      </c>
      <c r="D33" s="135">
        <f>[1]Slutanvändning!$N$578</f>
        <v>538</v>
      </c>
      <c r="E33" s="95">
        <f>[1]Slutanvändning!$Q$579</f>
        <v>0</v>
      </c>
      <c r="F33" s="135">
        <f>[1]Slutanvändning!$N$580</f>
        <v>0</v>
      </c>
      <c r="G33" s="95">
        <f>[1]Slutanvändning!$N$581</f>
        <v>0</v>
      </c>
      <c r="H33" s="95">
        <f>[1]Slutanvändning!$N$582</f>
        <v>210</v>
      </c>
      <c r="I33" s="95">
        <f>[1]Slutanvändning!$N$583</f>
        <v>0</v>
      </c>
      <c r="J33" s="95">
        <v>0</v>
      </c>
      <c r="K33" s="95">
        <f>[1]Slutanvändning!U579</f>
        <v>0</v>
      </c>
      <c r="L33" s="95">
        <f>[1]Slutanvändning!V579</f>
        <v>0</v>
      </c>
      <c r="M33" s="95">
        <v>0</v>
      </c>
      <c r="N33" s="95"/>
      <c r="O33" s="95"/>
      <c r="P33" s="120">
        <f t="shared" si="4"/>
        <v>25665.5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5">
        <f>[1]Slutanvändning!$N$593</f>
        <v>5264</v>
      </c>
      <c r="C34" s="107">
        <f>[1]Slutanvändning!$N$594</f>
        <v>15817</v>
      </c>
      <c r="D34" s="107">
        <f>[1]Slutanvändning!$N$587</f>
        <v>124</v>
      </c>
      <c r="E34" s="95">
        <f>[1]Slutanvändning!$Q$588</f>
        <v>0</v>
      </c>
      <c r="F34" s="107">
        <f>[1]Slutanvändning!$N$589</f>
        <v>0</v>
      </c>
      <c r="G34" s="95">
        <f>[1]Slutanvändning!$N$590</f>
        <v>0</v>
      </c>
      <c r="H34" s="95">
        <f>[1]Slutanvändning!$N$591</f>
        <v>0</v>
      </c>
      <c r="I34" s="95">
        <f>[1]Slutanvändning!$N$592</f>
        <v>0</v>
      </c>
      <c r="J34" s="95">
        <v>0</v>
      </c>
      <c r="K34" s="95">
        <f>[1]Slutanvändning!U588</f>
        <v>0</v>
      </c>
      <c r="L34" s="95">
        <f>[1]Slutanvändning!V588</f>
        <v>0</v>
      </c>
      <c r="M34" s="95">
        <v>0</v>
      </c>
      <c r="N34" s="95"/>
      <c r="O34" s="95"/>
      <c r="P34" s="95">
        <f t="shared" si="4"/>
        <v>21205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[1]Slutanvändning!$N$602</f>
        <v>0</v>
      </c>
      <c r="C35" s="135">
        <f>[1]Slutanvändning!$N$603</f>
        <v>102</v>
      </c>
      <c r="D35" s="135">
        <f>[1]Slutanvändning!$N$596</f>
        <v>117243</v>
      </c>
      <c r="E35" s="95">
        <f>[1]Slutanvändning!$Q$597</f>
        <v>0</v>
      </c>
      <c r="F35" s="107">
        <f>[1]Slutanvändning!$N$598</f>
        <v>0</v>
      </c>
      <c r="G35" s="95">
        <f>[1]Slutanvändning!$N$599</f>
        <v>20912</v>
      </c>
      <c r="H35" s="95">
        <f>[1]Slutanvändning!$N$600</f>
        <v>0</v>
      </c>
      <c r="I35" s="95">
        <f>[1]Slutanvändning!$N$601</f>
        <v>0</v>
      </c>
      <c r="J35" s="95">
        <v>0</v>
      </c>
      <c r="K35" s="95">
        <f>[1]Slutanvändning!U597</f>
        <v>0</v>
      </c>
      <c r="L35" s="95">
        <f>[1]Slutanvändning!V597</f>
        <v>0</v>
      </c>
      <c r="M35" s="95">
        <v>0</v>
      </c>
      <c r="N35" s="95"/>
      <c r="O35" s="95"/>
      <c r="P35" s="95">
        <f>SUM(B35:N35)</f>
        <v>138257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[1]Slutanvändning!$N$611</f>
        <v>5969</v>
      </c>
      <c r="C36" s="107">
        <f>[1]Slutanvändning!$N$612</f>
        <v>18522</v>
      </c>
      <c r="D36" s="107">
        <f>[1]Slutanvändning!$N$605</f>
        <v>2270</v>
      </c>
      <c r="E36" s="95">
        <f>[1]Slutanvändning!$Q$606</f>
        <v>0</v>
      </c>
      <c r="F36" s="107">
        <f>[1]Slutanvändning!$N$607</f>
        <v>0</v>
      </c>
      <c r="G36" s="95">
        <f>[1]Slutanvändning!$N$608</f>
        <v>0</v>
      </c>
      <c r="H36" s="95">
        <f>[1]Slutanvändning!$N$609</f>
        <v>0</v>
      </c>
      <c r="I36" s="95">
        <f>[1]Slutanvändning!$N$610</f>
        <v>0</v>
      </c>
      <c r="J36" s="95">
        <v>0</v>
      </c>
      <c r="K36" s="95">
        <f>[1]Slutanvändning!U606</f>
        <v>0</v>
      </c>
      <c r="L36" s="95">
        <f>[1]Slutanvändning!V606</f>
        <v>0</v>
      </c>
      <c r="M36" s="95">
        <v>0</v>
      </c>
      <c r="N36" s="95"/>
      <c r="O36" s="95"/>
      <c r="P36" s="95">
        <f t="shared" si="4"/>
        <v>26761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[1]Slutanvändning!$N$620</f>
        <v>7541</v>
      </c>
      <c r="C37" s="107">
        <f>[1]Slutanvändning!$N$621</f>
        <v>33764</v>
      </c>
      <c r="D37" s="107">
        <f>[1]Slutanvändning!$N$614</f>
        <v>307</v>
      </c>
      <c r="E37" s="95">
        <f>[1]Slutanvändning!$Q$615</f>
        <v>0</v>
      </c>
      <c r="F37" s="107">
        <f>[1]Slutanvändning!$N$616</f>
        <v>0</v>
      </c>
      <c r="G37" s="95">
        <f>[1]Slutanvändning!$N$617</f>
        <v>0</v>
      </c>
      <c r="H37" s="95">
        <f>[1]Slutanvändning!$N$618</f>
        <v>17989</v>
      </c>
      <c r="I37" s="95">
        <f>[1]Slutanvändning!$N$619</f>
        <v>0</v>
      </c>
      <c r="J37" s="95">
        <v>0</v>
      </c>
      <c r="K37" s="95">
        <f>[1]Slutanvändning!U615</f>
        <v>0</v>
      </c>
      <c r="L37" s="95">
        <f>[1]Slutanvändning!V615</f>
        <v>0</v>
      </c>
      <c r="M37" s="95">
        <v>0</v>
      </c>
      <c r="N37" s="95"/>
      <c r="O37" s="95"/>
      <c r="P37" s="95">
        <f t="shared" si="4"/>
        <v>59601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[1]Slutanvändning!$N$629</f>
        <v>10322</v>
      </c>
      <c r="C38" s="107">
        <f>[1]Slutanvändning!$N$630</f>
        <v>5521</v>
      </c>
      <c r="D38" s="107">
        <f>[1]Slutanvändning!$N$623</f>
        <v>0</v>
      </c>
      <c r="E38" s="95">
        <f>[1]Slutanvändning!$Q$624</f>
        <v>0</v>
      </c>
      <c r="F38" s="107">
        <f>[1]Slutanvändning!$N$625</f>
        <v>0</v>
      </c>
      <c r="G38" s="95">
        <f>[1]Slutanvändning!$N$626</f>
        <v>0</v>
      </c>
      <c r="H38" s="95">
        <f>[1]Slutanvändning!$N$627</f>
        <v>0</v>
      </c>
      <c r="I38" s="95">
        <f>[1]Slutanvändning!$N$628</f>
        <v>0</v>
      </c>
      <c r="J38" s="95">
        <v>0</v>
      </c>
      <c r="K38" s="95">
        <f>[1]Slutanvändning!U624</f>
        <v>0</v>
      </c>
      <c r="L38" s="95">
        <f>[1]Slutanvändning!V624</f>
        <v>0</v>
      </c>
      <c r="M38" s="95">
        <v>0</v>
      </c>
      <c r="N38" s="95"/>
      <c r="O38" s="95"/>
      <c r="P38" s="95">
        <f t="shared" si="4"/>
        <v>15843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[1]Slutanvändning!$N$638</f>
        <v>0</v>
      </c>
      <c r="C39" s="107">
        <f>[1]Slutanvändning!$N$639</f>
        <v>27666</v>
      </c>
      <c r="D39" s="107">
        <f>[1]Slutanvändning!$N$632</f>
        <v>0</v>
      </c>
      <c r="E39" s="95">
        <f>[1]Slutanvändning!$Q$633</f>
        <v>0</v>
      </c>
      <c r="F39" s="107">
        <f>[1]Slutanvändning!$N$634</f>
        <v>0</v>
      </c>
      <c r="G39" s="95">
        <f>[1]Slutanvändning!$N$635</f>
        <v>0</v>
      </c>
      <c r="H39" s="95">
        <f>[1]Slutanvändning!$N$636</f>
        <v>0</v>
      </c>
      <c r="I39" s="95">
        <f>[1]Slutanvändning!$N$637</f>
        <v>0</v>
      </c>
      <c r="J39" s="95">
        <v>0</v>
      </c>
      <c r="K39" s="95">
        <f>[1]Slutanvändning!U633</f>
        <v>0</v>
      </c>
      <c r="L39" s="95">
        <f>[1]Slutanvändning!V633</f>
        <v>0</v>
      </c>
      <c r="M39" s="95">
        <v>0</v>
      </c>
      <c r="N39" s="95"/>
      <c r="O39" s="95"/>
      <c r="P39" s="95">
        <f>SUM(B39:N39)</f>
        <v>27666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29979</v>
      </c>
      <c r="C40" s="120">
        <f t="shared" ref="C40:O40" si="5">SUM(C32:C39)</f>
        <v>129238.5</v>
      </c>
      <c r="D40" s="95">
        <f t="shared" si="5"/>
        <v>121940</v>
      </c>
      <c r="E40" s="95">
        <f t="shared" si="5"/>
        <v>0</v>
      </c>
      <c r="F40" s="120">
        <f>SUM(F32:F39)</f>
        <v>0</v>
      </c>
      <c r="G40" s="95">
        <f t="shared" si="5"/>
        <v>21239</v>
      </c>
      <c r="H40" s="95">
        <f t="shared" si="5"/>
        <v>18199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120">
        <f>SUM(B40:N40)</f>
        <v>320595.5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19,11708 GWh</v>
      </c>
      <c r="T41" s="62"/>
    </row>
    <row r="42" spans="1:47">
      <c r="A42" s="44" t="s">
        <v>43</v>
      </c>
      <c r="B42" s="96">
        <f>B39+B38+B37</f>
        <v>17863</v>
      </c>
      <c r="C42" s="96">
        <f>C39+C38+C37</f>
        <v>66951</v>
      </c>
      <c r="D42" s="96">
        <f>D39+D38+D37</f>
        <v>307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17989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103110</v>
      </c>
      <c r="Q42" s="32"/>
      <c r="R42" s="39" t="s">
        <v>41</v>
      </c>
      <c r="S42" s="9" t="str">
        <f>P42/1000 &amp;" GWh"</f>
        <v>103,11 GWh</v>
      </c>
      <c r="T42" s="40">
        <f>P42/P40</f>
        <v>0.32162023484421959</v>
      </c>
    </row>
    <row r="43" spans="1:47">
      <c r="A43" s="45" t="s">
        <v>45</v>
      </c>
      <c r="B43" s="121"/>
      <c r="C43" s="122">
        <f>C40+C24-C7+C46</f>
        <v>139577.57999999999</v>
      </c>
      <c r="D43" s="122">
        <f t="shared" ref="D43:O43" si="7">D11+D24+D40</f>
        <v>122487</v>
      </c>
      <c r="E43" s="122">
        <f t="shared" si="7"/>
        <v>0</v>
      </c>
      <c r="F43" s="122">
        <f t="shared" si="7"/>
        <v>0</v>
      </c>
      <c r="G43" s="122">
        <f t="shared" si="7"/>
        <v>21239</v>
      </c>
      <c r="H43" s="122">
        <f t="shared" si="7"/>
        <v>62177</v>
      </c>
      <c r="I43" s="122">
        <f t="shared" si="7"/>
        <v>0</v>
      </c>
      <c r="J43" s="122">
        <f t="shared" si="7"/>
        <v>0</v>
      </c>
      <c r="K43" s="122">
        <f t="shared" si="7"/>
        <v>0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345480.57999999996</v>
      </c>
      <c r="Q43" s="32"/>
      <c r="R43" s="39" t="s">
        <v>42</v>
      </c>
      <c r="S43" s="9" t="str">
        <f>P36/1000 &amp;" GWh"</f>
        <v>26,761 GWh</v>
      </c>
      <c r="T43" s="60">
        <f>P36/P40</f>
        <v>8.3472787359772677E-2</v>
      </c>
    </row>
    <row r="44" spans="1:47">
      <c r="A44" s="45" t="s">
        <v>46</v>
      </c>
      <c r="B44" s="98"/>
      <c r="C44" s="106">
        <f>C43/$P$43</f>
        <v>0.40400991569482719</v>
      </c>
      <c r="D44" s="106">
        <f t="shared" ref="D44:P44" si="8">D43/$P$43</f>
        <v>0.35454091225619688</v>
      </c>
      <c r="E44" s="106">
        <f t="shared" si="8"/>
        <v>0</v>
      </c>
      <c r="F44" s="106">
        <f t="shared" si="8"/>
        <v>0</v>
      </c>
      <c r="G44" s="106">
        <f t="shared" si="8"/>
        <v>6.1476682712527583E-2</v>
      </c>
      <c r="H44" s="106">
        <f t="shared" si="8"/>
        <v>0.17997248933644841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21,205 GWh</v>
      </c>
      <c r="T44" s="40">
        <f>P34/P40</f>
        <v>6.6142537870930815E-2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5,597 GWh</v>
      </c>
      <c r="T45" s="40">
        <f>P32/P40</f>
        <v>1.7458136499108691E-2</v>
      </c>
      <c r="U45" s="34"/>
    </row>
    <row r="46" spans="1:47">
      <c r="A46" s="46" t="s">
        <v>49</v>
      </c>
      <c r="B46" s="66">
        <f>B24-B40</f>
        <v>8778</v>
      </c>
      <c r="C46" s="66">
        <f>(C40+C24)*0.08</f>
        <v>10339.08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25,6655 GWh</v>
      </c>
      <c r="T46" s="60">
        <f>P33/P40</f>
        <v>8.0055708829350383E-2</v>
      </c>
      <c r="U46" s="34"/>
    </row>
    <row r="47" spans="1:47">
      <c r="A47" s="46" t="s">
        <v>51</v>
      </c>
      <c r="B47" s="99">
        <f>B46/B24</f>
        <v>0.22648811827540832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138,257 GWh</v>
      </c>
      <c r="T47" s="60">
        <f>P35/P40</f>
        <v>0.43125059459661785</v>
      </c>
    </row>
    <row r="48" spans="1:47" ht="15.75" thickBot="1">
      <c r="A48" s="11"/>
      <c r="B48" s="100"/>
      <c r="C48" s="101"/>
      <c r="D48" s="102"/>
      <c r="E48" s="102"/>
      <c r="F48" s="103"/>
      <c r="G48" s="102"/>
      <c r="H48" s="102"/>
      <c r="I48" s="103"/>
      <c r="J48" s="102"/>
      <c r="K48" s="102"/>
      <c r="L48" s="102"/>
      <c r="M48" s="101"/>
      <c r="N48" s="104"/>
      <c r="O48" s="104"/>
      <c r="P48" s="104"/>
      <c r="Q48" s="86"/>
      <c r="R48" s="67" t="s">
        <v>50</v>
      </c>
      <c r="S48" s="68" t="str">
        <f>P40/1000 &amp;" GWh"</f>
        <v>320,5955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U71"/>
  <sheetViews>
    <sheetView zoomScale="70" zoomScaleNormal="70" workbookViewId="0">
      <selection activeCell="C40" sqref="C40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79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B4" s="93"/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31">
        <f>[1]Solceller!$C$16</f>
        <v>250.16666666666666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 t="s">
        <v>85</v>
      </c>
      <c r="B6" s="57"/>
      <c r="C6" s="127">
        <f>[1]Elproduktion!$N$522</f>
        <v>151083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128">
        <f>[1]Elproduktion!$P$522</f>
        <v>238412</v>
      </c>
      <c r="D7" s="95">
        <f>[1]Elproduktion!$N$523</f>
        <v>0</v>
      </c>
      <c r="E7" s="95">
        <f>[1]Elproduktion!$Q$524</f>
        <v>0</v>
      </c>
      <c r="F7" s="95">
        <f>[1]Elproduktion!$N$525</f>
        <v>0</v>
      </c>
      <c r="G7" s="95">
        <f>[1]Elproduktion!$R$526</f>
        <v>0</v>
      </c>
      <c r="H7" s="95">
        <f>[1]Elproduktion!$S$527</f>
        <v>0</v>
      </c>
      <c r="I7" s="95">
        <f>[1]Elproduktion!$N$528</f>
        <v>0</v>
      </c>
      <c r="J7" s="95">
        <f>[1]Elproduktion!$T$526</f>
        <v>0</v>
      </c>
      <c r="K7" s="95">
        <f>[1]Elproduktion!U524</f>
        <v>0</v>
      </c>
      <c r="L7" s="95">
        <f>[1]Elproduktion!V524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107">
        <f>[1]Elproduktion!$N$530</f>
        <v>0</v>
      </c>
      <c r="D8" s="95">
        <f>[1]Elproduktion!$N$531</f>
        <v>0</v>
      </c>
      <c r="E8" s="95">
        <f>[1]Elproduktion!$Q$532</f>
        <v>0</v>
      </c>
      <c r="F8" s="95">
        <f>[1]Elproduktion!$N$533</f>
        <v>0</v>
      </c>
      <c r="G8" s="95">
        <f>[1]Elproduktion!$R$534</f>
        <v>0</v>
      </c>
      <c r="H8" s="95">
        <f>[1]Elproduktion!$S$535</f>
        <v>0</v>
      </c>
      <c r="I8" s="95">
        <f>[1]Elproduktion!$N$536</f>
        <v>0</v>
      </c>
      <c r="J8" s="95">
        <f>[1]Elproduktion!$T$534</f>
        <v>0</v>
      </c>
      <c r="K8" s="95">
        <f>[1]Elproduktion!U532</f>
        <v>0</v>
      </c>
      <c r="L8" s="95">
        <f>[1]Elproduktion!V532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30">
        <f>[1]Elproduktion!$N$538</f>
        <v>2548610.2169077601</v>
      </c>
      <c r="D9" s="95">
        <f>[1]Elproduktion!$N$539</f>
        <v>0</v>
      </c>
      <c r="E9" s="95">
        <f>[1]Elproduktion!$Q$540</f>
        <v>0</v>
      </c>
      <c r="F9" s="95">
        <f>[1]Elproduktion!$N$541</f>
        <v>0</v>
      </c>
      <c r="G9" s="95">
        <f>[1]Elproduktion!$R$542</f>
        <v>0</v>
      </c>
      <c r="H9" s="95">
        <f>[1]Elproduktion!$S$543</f>
        <v>0</v>
      </c>
      <c r="I9" s="95">
        <f>[1]Elproduktion!$N$544</f>
        <v>0</v>
      </c>
      <c r="J9" s="95">
        <f>[1]Elproduktion!$T$542</f>
        <v>0</v>
      </c>
      <c r="K9" s="95">
        <f>[1]Elproduktion!U540</f>
        <v>0</v>
      </c>
      <c r="L9" s="95">
        <f>[1]Elproduktion!V540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30">
        <f>[1]Elproduktion!$N$546</f>
        <v>74564.048875865978</v>
      </c>
      <c r="D10" s="95">
        <f>[1]Elproduktion!$N$547</f>
        <v>0</v>
      </c>
      <c r="E10" s="95">
        <f>[1]Elproduktion!$Q$548</f>
        <v>0</v>
      </c>
      <c r="F10" s="95">
        <f>[1]Elproduktion!$N$549</f>
        <v>0</v>
      </c>
      <c r="G10" s="95">
        <f>[1]Elproduktion!$R$550</f>
        <v>0</v>
      </c>
      <c r="H10" s="95">
        <f>[1]Elproduktion!$S$551</f>
        <v>0</v>
      </c>
      <c r="I10" s="95">
        <f>[1]Elproduktion!$N$552</f>
        <v>0</v>
      </c>
      <c r="J10" s="95">
        <f>[1]Elproduktion!$T$550</f>
        <v>0</v>
      </c>
      <c r="K10" s="95">
        <f>[1]Elproduktion!U548</f>
        <v>0</v>
      </c>
      <c r="L10" s="95">
        <f>[1]Elproduktion!V548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2">
        <f>SUM(C5:C10)</f>
        <v>3012919.4324502926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2480 Umeå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140">
        <f>[1]Fjärrvärmeproduktion!$N$730</f>
        <v>819110</v>
      </c>
      <c r="C18" s="111"/>
      <c r="D18" s="140">
        <f>[1]Fjärrvärmeproduktion!$N$731</f>
        <v>8422</v>
      </c>
      <c r="E18" s="111">
        <f>[1]Fjärrvärmeproduktion!$Q$732</f>
        <v>0</v>
      </c>
      <c r="F18" s="111">
        <f>[1]Fjärrvärmeproduktion!$N$733</f>
        <v>0</v>
      </c>
      <c r="G18" s="111">
        <f>[1]Fjärrvärmeproduktion!$R$734</f>
        <v>0</v>
      </c>
      <c r="H18" s="126">
        <f>[1]Fjärrvärmeproduktion!$S$735</f>
        <v>521979</v>
      </c>
      <c r="I18" s="111">
        <f>[1]Fjärrvärmeproduktion!$N$736</f>
        <v>0</v>
      </c>
      <c r="J18" s="111">
        <f>[1]Fjärrvärmeproduktion!$T$734</f>
        <v>0</v>
      </c>
      <c r="K18" s="126">
        <f>[1]Fjärrvärmeproduktion!U732</f>
        <v>40488</v>
      </c>
      <c r="L18" s="126">
        <f>[1]Fjärrvärmeproduktion!V732</f>
        <v>464654</v>
      </c>
      <c r="M18" s="111"/>
      <c r="N18" s="111"/>
      <c r="O18" s="111"/>
      <c r="P18" s="126">
        <f>SUM(C18:O18)</f>
        <v>1035543</v>
      </c>
      <c r="Q18" s="2"/>
      <c r="R18" s="2"/>
      <c r="S18" s="2"/>
      <c r="T18" s="2"/>
    </row>
    <row r="19" spans="1:34" ht="15.75">
      <c r="A19" s="3" t="s">
        <v>19</v>
      </c>
      <c r="B19" s="140">
        <f>[1]Fjärrvärmeproduktion!$N$738</f>
        <v>28462</v>
      </c>
      <c r="C19" s="111"/>
      <c r="D19" s="140">
        <f>[1]Fjärrvärmeproduktion!$N$739</f>
        <v>15006</v>
      </c>
      <c r="E19" s="111">
        <f>[1]Fjärrvärmeproduktion!$Q$740</f>
        <v>0</v>
      </c>
      <c r="F19" s="111">
        <f>[1]Fjärrvärmeproduktion!$N$741</f>
        <v>0</v>
      </c>
      <c r="G19" s="111">
        <f>[1]Fjärrvärmeproduktion!$R$742</f>
        <v>0</v>
      </c>
      <c r="H19" s="141">
        <f>[1]Fjärrvärmeproduktion!$S$743</f>
        <v>136186</v>
      </c>
      <c r="I19" s="111">
        <f>[1]Fjärrvärmeproduktion!$N$744</f>
        <v>0</v>
      </c>
      <c r="J19" s="111">
        <f>[1]Fjärrvärmeproduktion!$T$742</f>
        <v>0</v>
      </c>
      <c r="K19" s="126">
        <f>[1]Fjärrvärmeproduktion!U740</f>
        <v>306</v>
      </c>
      <c r="L19" s="111">
        <f>[1]Fjärrvärmeproduktion!V740</f>
        <v>0</v>
      </c>
      <c r="M19" s="111"/>
      <c r="N19" s="111"/>
      <c r="O19" s="111"/>
      <c r="P19" s="141">
        <f t="shared" ref="P19:P24" si="2">SUM(C19:O19)</f>
        <v>151498</v>
      </c>
      <c r="Q19" s="2"/>
      <c r="R19" s="2"/>
      <c r="S19" s="2"/>
      <c r="T19" s="2"/>
    </row>
    <row r="20" spans="1:34" ht="15.75">
      <c r="A20" s="3" t="s">
        <v>20</v>
      </c>
      <c r="B20" s="140">
        <f>[1]Fjärrvärmeproduktion!$N$746</f>
        <v>800</v>
      </c>
      <c r="C20" s="125">
        <f>B20*1.015</f>
        <v>811.99999999999989</v>
      </c>
      <c r="D20" s="124">
        <f>[1]Fjärrvärmeproduktion!$N$747</f>
        <v>0</v>
      </c>
      <c r="E20" s="111">
        <f>[1]Fjärrvärmeproduktion!$Q$748</f>
        <v>0</v>
      </c>
      <c r="F20" s="111">
        <f>[1]Fjärrvärmeproduktion!$N$749</f>
        <v>0</v>
      </c>
      <c r="G20" s="111">
        <f>[1]Fjärrvärmeproduktion!$R$750</f>
        <v>0</v>
      </c>
      <c r="H20" s="111">
        <f>[1]Fjärrvärmeproduktion!$S$751</f>
        <v>0</v>
      </c>
      <c r="I20" s="111">
        <f>[1]Fjärrvärmeproduktion!$N$752</f>
        <v>0</v>
      </c>
      <c r="J20" s="111">
        <f>[1]Fjärrvärmeproduktion!$T$750</f>
        <v>0</v>
      </c>
      <c r="K20" s="111">
        <f>[1]Fjärrvärmeproduktion!U748</f>
        <v>0</v>
      </c>
      <c r="L20" s="111">
        <f>[1]Fjärrvärmeproduktion!V748</f>
        <v>0</v>
      </c>
      <c r="M20" s="111"/>
      <c r="N20" s="111"/>
      <c r="O20" s="111"/>
      <c r="P20" s="125">
        <f t="shared" si="2"/>
        <v>811.99999999999989</v>
      </c>
      <c r="Q20" s="2"/>
      <c r="R20" s="2"/>
      <c r="S20" s="2"/>
      <c r="T20" s="2"/>
    </row>
    <row r="21" spans="1:34" ht="15.75">
      <c r="A21" s="3" t="s">
        <v>21</v>
      </c>
      <c r="B21" s="140">
        <f>[1]Fjärrvärmeproduktion!$N$754</f>
        <v>35000</v>
      </c>
      <c r="C21" s="125">
        <f>B21*0.33</f>
        <v>11550</v>
      </c>
      <c r="D21" s="124">
        <f>[1]Fjärrvärmeproduktion!$N$755</f>
        <v>0</v>
      </c>
      <c r="E21" s="111">
        <f>[1]Fjärrvärmeproduktion!$Q$756</f>
        <v>0</v>
      </c>
      <c r="F21" s="111">
        <f>[1]Fjärrvärmeproduktion!$N$757</f>
        <v>0</v>
      </c>
      <c r="G21" s="111">
        <f>[1]Fjärrvärmeproduktion!$R$758</f>
        <v>0</v>
      </c>
      <c r="H21" s="111">
        <f>[1]Fjärrvärmeproduktion!$S$759</f>
        <v>0</v>
      </c>
      <c r="I21" s="111">
        <f>[1]Fjärrvärmeproduktion!$N$760</f>
        <v>0</v>
      </c>
      <c r="J21" s="111">
        <f>[1]Fjärrvärmeproduktion!$T$758</f>
        <v>0</v>
      </c>
      <c r="K21" s="111">
        <f>[1]Fjärrvärmeproduktion!U756</f>
        <v>0</v>
      </c>
      <c r="L21" s="111">
        <f>[1]Fjärrvärmeproduktion!V756</f>
        <v>0</v>
      </c>
      <c r="M21" s="111"/>
      <c r="N21" s="111"/>
      <c r="O21" s="111"/>
      <c r="P21" s="125">
        <f t="shared" si="2"/>
        <v>11550</v>
      </c>
      <c r="Q21" s="2"/>
      <c r="R21" s="2"/>
      <c r="S21" s="2"/>
      <c r="T21" s="2"/>
    </row>
    <row r="22" spans="1:34" ht="15.75">
      <c r="A22" s="3" t="s">
        <v>22</v>
      </c>
      <c r="B22" s="113">
        <f>[1]Fjärrvärmeproduktion!$N$762</f>
        <v>8984</v>
      </c>
      <c r="C22" s="111"/>
      <c r="D22" s="124">
        <f>[1]Fjärrvärmeproduktion!$N$763</f>
        <v>0</v>
      </c>
      <c r="E22" s="111">
        <f>[1]Fjärrvärmeproduktion!$Q$764</f>
        <v>0</v>
      </c>
      <c r="F22" s="111">
        <f>[1]Fjärrvärmeproduktion!$N$765</f>
        <v>0</v>
      </c>
      <c r="G22" s="111">
        <f>[1]Fjärrvärmeproduktion!$R$766</f>
        <v>0</v>
      </c>
      <c r="H22" s="111">
        <f>[1]Fjärrvärmeproduktion!$S$767</f>
        <v>0</v>
      </c>
      <c r="I22" s="111">
        <f>[1]Fjärrvärmeproduktion!$N$768</f>
        <v>0</v>
      </c>
      <c r="J22" s="111">
        <f>[1]Fjärrvärmeproduktion!$T$766</f>
        <v>0</v>
      </c>
      <c r="K22" s="111">
        <f>[1]Fjärrvärmeproduktion!U764</f>
        <v>0</v>
      </c>
      <c r="L22" s="111">
        <f>[1]Fjärrvärmeproduktion!V764</f>
        <v>0</v>
      </c>
      <c r="M22" s="111"/>
      <c r="N22" s="111"/>
      <c r="O22" s="111"/>
      <c r="P22" s="111">
        <f t="shared" si="2"/>
        <v>0</v>
      </c>
      <c r="Q22" s="2"/>
      <c r="R22" s="8" t="s">
        <v>24</v>
      </c>
      <c r="S22" s="58" t="str">
        <f>P43/1000 &amp;" GWh"</f>
        <v>5321,94250676699 GWh</v>
      </c>
      <c r="T22" s="2"/>
    </row>
    <row r="23" spans="1:34" ht="15.75">
      <c r="A23" s="3" t="s">
        <v>23</v>
      </c>
      <c r="B23" s="140">
        <f>[1]Fjärrvärmeproduktion!$N$770</f>
        <v>0</v>
      </c>
      <c r="C23" s="111"/>
      <c r="D23" s="124">
        <f>[1]Fjärrvärmeproduktion!$N$771</f>
        <v>0</v>
      </c>
      <c r="E23" s="111">
        <f>[1]Fjärrvärmeproduktion!$Q$772</f>
        <v>0</v>
      </c>
      <c r="F23" s="111">
        <f>[1]Fjärrvärmeproduktion!$N$773</f>
        <v>0</v>
      </c>
      <c r="G23" s="111">
        <f>[1]Fjärrvärmeproduktion!$R$774</f>
        <v>0</v>
      </c>
      <c r="H23" s="111">
        <f>[1]Fjärrvärmeproduktion!$S$775</f>
        <v>0</v>
      </c>
      <c r="I23" s="111">
        <f>[1]Fjärrvärmeproduktion!$N$776</f>
        <v>0</v>
      </c>
      <c r="J23" s="111">
        <f>[1]Fjärrvärmeproduktion!$T$774</f>
        <v>0</v>
      </c>
      <c r="K23" s="111">
        <f>[1]Fjärrvärmeproduktion!U772</f>
        <v>0</v>
      </c>
      <c r="L23" s="111">
        <f>[1]Fjärrvärmeproduktion!V772</f>
        <v>0</v>
      </c>
      <c r="M23" s="111"/>
      <c r="N23" s="111"/>
      <c r="O23" s="111"/>
      <c r="P23" s="111">
        <f t="shared" si="2"/>
        <v>0</v>
      </c>
      <c r="Q23" s="2"/>
      <c r="R23" s="8"/>
      <c r="S23" s="2"/>
      <c r="T23" s="2"/>
    </row>
    <row r="24" spans="1:34" ht="15.75">
      <c r="A24" s="3" t="s">
        <v>14</v>
      </c>
      <c r="B24" s="141">
        <f>SUM(B18:B23)</f>
        <v>892356</v>
      </c>
      <c r="C24" s="125">
        <f t="shared" ref="C24:O24" si="3">SUM(C18:C23)</f>
        <v>12362</v>
      </c>
      <c r="D24" s="126">
        <f t="shared" si="3"/>
        <v>23428</v>
      </c>
      <c r="E24" s="111">
        <f t="shared" si="3"/>
        <v>0</v>
      </c>
      <c r="F24" s="111">
        <f t="shared" si="3"/>
        <v>0</v>
      </c>
      <c r="G24" s="111">
        <f t="shared" si="3"/>
        <v>0</v>
      </c>
      <c r="H24" s="141">
        <f t="shared" si="3"/>
        <v>658165</v>
      </c>
      <c r="I24" s="111">
        <f t="shared" si="3"/>
        <v>0</v>
      </c>
      <c r="J24" s="111">
        <f t="shared" si="3"/>
        <v>0</v>
      </c>
      <c r="K24" s="126">
        <f t="shared" si="3"/>
        <v>40794</v>
      </c>
      <c r="L24" s="126">
        <f t="shared" si="3"/>
        <v>464654</v>
      </c>
      <c r="M24" s="111">
        <f t="shared" si="3"/>
        <v>0</v>
      </c>
      <c r="N24" s="111">
        <f t="shared" si="3"/>
        <v>0</v>
      </c>
      <c r="O24" s="111">
        <f t="shared" si="3"/>
        <v>0</v>
      </c>
      <c r="P24" s="142">
        <f t="shared" si="2"/>
        <v>1199403</v>
      </c>
      <c r="Q24" s="2"/>
      <c r="R24" s="8"/>
      <c r="S24" s="2" t="s">
        <v>25</v>
      </c>
      <c r="T24" s="2" t="s">
        <v>26</v>
      </c>
    </row>
    <row r="25" spans="1:34" ht="15.75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2"/>
      <c r="R25" s="43" t="str">
        <f>C30</f>
        <v>El</v>
      </c>
      <c r="S25" s="58" t="str">
        <f>C43/1000 &amp;" GWh"</f>
        <v>1533,22648 GWh</v>
      </c>
      <c r="T25" s="89">
        <f>C$44</f>
        <v>0.28809527311699851</v>
      </c>
    </row>
    <row r="26" spans="1:34" ht="15.75">
      <c r="B26" s="124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2"/>
      <c r="R26" s="90" t="str">
        <f>D30</f>
        <v>Oljeprodukter</v>
      </c>
      <c r="S26" s="58" t="str">
        <f>D43/1000 &amp;" GWh"</f>
        <v>1023,361 GWh</v>
      </c>
      <c r="T26" s="89">
        <f>D$44</f>
        <v>0.1922908785088846</v>
      </c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"/>
      <c r="R27" s="90" t="str">
        <f>E30</f>
        <v>Kol och koks</v>
      </c>
      <c r="S27" s="10" t="str">
        <f>E43/1000 &amp;" GWh"</f>
        <v>0 GWh</v>
      </c>
      <c r="T27" s="89">
        <f>E$44</f>
        <v>0</v>
      </c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"/>
      <c r="R28" s="90" t="str">
        <f>F30</f>
        <v>Gasol/naturgas</v>
      </c>
      <c r="S28" s="61" t="str">
        <f>F43/1000 &amp;" GWh"</f>
        <v>16,2610267669908 GWh</v>
      </c>
      <c r="T28" s="89">
        <f>F$44</f>
        <v>3.0554683268965146E-3</v>
      </c>
    </row>
    <row r="29" spans="1:34" ht="15.75">
      <c r="A29" s="78" t="str">
        <f>A2</f>
        <v>2480 Umeå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"/>
      <c r="R29" s="90" t="str">
        <f>G30</f>
        <v>Biodrivmedel</v>
      </c>
      <c r="S29" s="58" t="str">
        <f>G43/1000&amp;" GWh"</f>
        <v>315,949 GWh</v>
      </c>
      <c r="T29" s="89">
        <f>G$44</f>
        <v>5.9367232847454203E-2</v>
      </c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"/>
      <c r="R30" s="43" t="str">
        <f>H30</f>
        <v>Biobränslen</v>
      </c>
      <c r="S30" s="58" t="str">
        <f>H43/1000&amp;" GWh"</f>
        <v>978,434 GWh</v>
      </c>
      <c r="T30" s="89">
        <f>H$44</f>
        <v>0.1838490360908438</v>
      </c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28"/>
      <c r="R31" s="43" t="str">
        <f>I30</f>
        <v>Biogas</v>
      </c>
      <c r="S31" s="58" t="str">
        <f>I43/1000 &amp;" GWh"</f>
        <v>0 GWh</v>
      </c>
      <c r="T31" s="89">
        <f>I$44</f>
        <v>0</v>
      </c>
      <c r="AG31" s="28"/>
      <c r="AH31" s="28"/>
    </row>
    <row r="32" spans="1:34" ht="15.75">
      <c r="A32" s="3" t="s">
        <v>30</v>
      </c>
      <c r="B32" s="124">
        <f>[1]Slutanvändning!$N$1061</f>
        <v>0</v>
      </c>
      <c r="C32" s="119">
        <f>[1]Slutanvändning!$N$1062</f>
        <v>10448</v>
      </c>
      <c r="D32" s="111">
        <f>[1]Slutanvändning!$N$1055</f>
        <v>16059</v>
      </c>
      <c r="E32" s="111">
        <f>[1]Slutanvändning!$Q$1056</f>
        <v>0</v>
      </c>
      <c r="F32" s="124">
        <f>[1]Slutanvändning!$N$1057</f>
        <v>0</v>
      </c>
      <c r="G32" s="111">
        <f>[1]Slutanvändning!$N$1058</f>
        <v>3717</v>
      </c>
      <c r="H32" s="111">
        <f>[1]Slutanvändning!$N$1059</f>
        <v>0</v>
      </c>
      <c r="I32" s="124">
        <f>[1]Slutanvändning!$N$1060</f>
        <v>0</v>
      </c>
      <c r="J32" s="111">
        <v>0</v>
      </c>
      <c r="K32" s="111">
        <f>[1]Slutanvändning!U1056</f>
        <v>0</v>
      </c>
      <c r="L32" s="111">
        <f>[1]Slutanvändning!V1056</f>
        <v>0</v>
      </c>
      <c r="M32" s="111">
        <v>0</v>
      </c>
      <c r="N32" s="111">
        <v>0</v>
      </c>
      <c r="O32" s="111"/>
      <c r="P32" s="125">
        <f t="shared" ref="P32:P38" si="4">SUM(B32:N32)</f>
        <v>30224</v>
      </c>
      <c r="Q32" s="91"/>
      <c r="R32" s="90" t="str">
        <f>J30</f>
        <v>Avlutar</v>
      </c>
      <c r="S32" s="58" t="str">
        <f>J43/1000 &amp;" GWh"</f>
        <v>904,646 GWh</v>
      </c>
      <c r="T32" s="89">
        <f>J$44</f>
        <v>0.16998417379551148</v>
      </c>
    </row>
    <row r="33" spans="1:47" ht="15.75">
      <c r="A33" s="3" t="s">
        <v>33</v>
      </c>
      <c r="B33" s="113">
        <f>[1]Slutanvändning!$N$1070</f>
        <v>36436</v>
      </c>
      <c r="C33" s="119">
        <f>[1]Slutanvändning!$N$1071</f>
        <v>671261.97323300922</v>
      </c>
      <c r="D33" s="111">
        <f>[1]Slutanvändning!$N$1064</f>
        <v>105964</v>
      </c>
      <c r="E33" s="125">
        <f>[1]Slutanvändning!$Q$1065</f>
        <v>0</v>
      </c>
      <c r="F33" s="119">
        <f>[1]Slutanvändning!$N$1066</f>
        <v>16261.026766990777</v>
      </c>
      <c r="G33" s="125">
        <f>[1]Slutanvändning!$R$1067</f>
        <v>104993</v>
      </c>
      <c r="H33" s="111">
        <f>[1]Slutanvändning!$N$1068</f>
        <v>227165</v>
      </c>
      <c r="I33" s="119">
        <v>0</v>
      </c>
      <c r="J33" s="126">
        <f>[1]Slutanvändning!$T$1067</f>
        <v>904646</v>
      </c>
      <c r="K33" s="111">
        <f>[1]Slutanvändning!U1065</f>
        <v>0</v>
      </c>
      <c r="L33" s="111">
        <f>[1]Slutanvändning!V1065</f>
        <v>0</v>
      </c>
      <c r="M33" s="126">
        <f>[1]Slutanvändning!$W$1067</f>
        <v>3167</v>
      </c>
      <c r="N33" s="126">
        <f>[1]Slutanvändning!$X$1069+[1]Slutanvändning!$Y$1069+[1]Slutanvändning!$N$1069</f>
        <v>41450</v>
      </c>
      <c r="O33" s="111"/>
      <c r="P33" s="126">
        <f>SUM(B33:N33)</f>
        <v>2111344</v>
      </c>
      <c r="Q33" s="91"/>
      <c r="R33" s="43" t="str">
        <f>K30</f>
        <v>Torv</v>
      </c>
      <c r="S33" s="58" t="str">
        <f>K43/1000&amp;" GWh"</f>
        <v>40,794 GWh</v>
      </c>
      <c r="T33" s="89">
        <f>K$44</f>
        <v>7.6652462795547592E-3</v>
      </c>
    </row>
    <row r="34" spans="1:47" ht="15.75">
      <c r="A34" s="3" t="s">
        <v>34</v>
      </c>
      <c r="B34" s="113">
        <f>[1]Slutanvändning!$N$1079</f>
        <v>171600</v>
      </c>
      <c r="C34" s="119">
        <f>[1]Slutanvändning!$N$1080</f>
        <v>125531.19048964122</v>
      </c>
      <c r="D34" s="111">
        <f>[1]Slutanvändning!$N$1073</f>
        <v>4693</v>
      </c>
      <c r="E34" s="111">
        <f>[1]Slutanvändning!$Q$1074</f>
        <v>0</v>
      </c>
      <c r="F34" s="124">
        <f>[1]Slutanvändning!$N$1075</f>
        <v>0</v>
      </c>
      <c r="G34" s="111">
        <f>[1]Slutanvändning!$N$1076</f>
        <v>0</v>
      </c>
      <c r="H34" s="111">
        <f>[1]Slutanvändning!$N$1077</f>
        <v>0</v>
      </c>
      <c r="I34" s="124">
        <f>[1]Slutanvändning!$N$1078</f>
        <v>0</v>
      </c>
      <c r="J34" s="111">
        <v>0</v>
      </c>
      <c r="K34" s="111">
        <f>[1]Slutanvändning!U1074</f>
        <v>0</v>
      </c>
      <c r="L34" s="111">
        <f>[1]Slutanvändning!V1074</f>
        <v>0</v>
      </c>
      <c r="M34" s="111">
        <v>0</v>
      </c>
      <c r="N34" s="111">
        <v>0</v>
      </c>
      <c r="O34" s="111"/>
      <c r="P34" s="125">
        <f t="shared" si="4"/>
        <v>301824.19048964122</v>
      </c>
      <c r="Q34" s="91"/>
      <c r="R34" s="90" t="str">
        <f>L30</f>
        <v>Avfall</v>
      </c>
      <c r="S34" s="58" t="str">
        <f>L43/1000&amp;" GWh"</f>
        <v>464,654 GWh</v>
      </c>
      <c r="T34" s="89">
        <f>L$44</f>
        <v>8.7309098023734794E-2</v>
      </c>
      <c r="V34" s="6"/>
      <c r="W34" s="56"/>
    </row>
    <row r="35" spans="1:47" ht="15.75">
      <c r="A35" s="3" t="s">
        <v>35</v>
      </c>
      <c r="B35" s="124">
        <f>[1]Slutanvändning!$N$1088</f>
        <v>0</v>
      </c>
      <c r="C35" s="119">
        <f>[1]Slutanvändning!$N$1089</f>
        <v>4647.333333333333</v>
      </c>
      <c r="D35" s="111">
        <f>[1]Slutanvändning!$N$1082</f>
        <v>839642</v>
      </c>
      <c r="E35" s="111">
        <f>[1]Slutanvändning!$Q$1083</f>
        <v>0</v>
      </c>
      <c r="F35" s="124">
        <f>[1]Slutanvändning!$N$1084</f>
        <v>0</v>
      </c>
      <c r="G35" s="111">
        <f>[1]Slutanvändning!$N$1085</f>
        <v>207239</v>
      </c>
      <c r="H35" s="111">
        <f>[1]Slutanvändning!$N$1086</f>
        <v>0</v>
      </c>
      <c r="I35" s="124">
        <f>[1]Slutanvändning!$N$1087</f>
        <v>0</v>
      </c>
      <c r="J35" s="111">
        <v>0</v>
      </c>
      <c r="K35" s="111">
        <f>[1]Slutanvändning!U1083</f>
        <v>0</v>
      </c>
      <c r="L35" s="111">
        <f>[1]Slutanvändning!V1083</f>
        <v>0</v>
      </c>
      <c r="M35" s="111">
        <v>0</v>
      </c>
      <c r="N35" s="111">
        <v>0</v>
      </c>
      <c r="O35" s="111"/>
      <c r="P35" s="125">
        <f>SUM(B35:N35)</f>
        <v>1051528.3333333335</v>
      </c>
      <c r="Q35" s="91"/>
      <c r="R35" s="43" t="str">
        <f>M30</f>
        <v>Beckolja</v>
      </c>
      <c r="S35" s="58" t="str">
        <f>M43/1000&amp;" GWh"</f>
        <v>3,167 GWh</v>
      </c>
      <c r="T35" s="89">
        <f>M$44</f>
        <v>5.9508346735671729E-4</v>
      </c>
    </row>
    <row r="36" spans="1:47" ht="15.75">
      <c r="A36" s="3" t="s">
        <v>36</v>
      </c>
      <c r="B36" s="113">
        <f>[1]Slutanvändning!$N$1097</f>
        <v>152031</v>
      </c>
      <c r="C36" s="143">
        <f>[1]Slutanvändning!$N$1098</f>
        <v>377819</v>
      </c>
      <c r="D36" s="111">
        <f>[1]Slutanvändning!$N$1091</f>
        <v>32855</v>
      </c>
      <c r="E36" s="111">
        <f>[1]Slutanvändning!$Q$1092</f>
        <v>0</v>
      </c>
      <c r="F36" s="124">
        <f>[1]Slutanvändning!$N$1093</f>
        <v>0</v>
      </c>
      <c r="G36" s="111">
        <f>[1]Slutanvändning!$N$1094</f>
        <v>0</v>
      </c>
      <c r="H36" s="111">
        <f>[1]Slutanvändning!$N$1095</f>
        <v>0</v>
      </c>
      <c r="I36" s="124">
        <f>[1]Slutanvändning!$N$1096</f>
        <v>0</v>
      </c>
      <c r="J36" s="111">
        <v>0</v>
      </c>
      <c r="K36" s="111">
        <f>[1]Slutanvändning!U1092</f>
        <v>0</v>
      </c>
      <c r="L36" s="111">
        <f>[1]Slutanvändning!V1092</f>
        <v>0</v>
      </c>
      <c r="M36" s="111">
        <v>0</v>
      </c>
      <c r="N36" s="111">
        <v>0</v>
      </c>
      <c r="O36" s="111"/>
      <c r="P36" s="111">
        <f t="shared" si="4"/>
        <v>562705</v>
      </c>
      <c r="Q36" s="91"/>
      <c r="R36" s="43" t="str">
        <f>N30</f>
        <v>Övrigt</v>
      </c>
      <c r="S36" s="58" t="str">
        <f>N43/1000&amp;" GWh"</f>
        <v>41,45 GWh</v>
      </c>
      <c r="T36" s="89">
        <f>N$44</f>
        <v>7.7885095427647393E-3</v>
      </c>
    </row>
    <row r="37" spans="1:47" ht="15.75">
      <c r="A37" s="3" t="s">
        <v>37</v>
      </c>
      <c r="B37" s="113">
        <f>[1]Slutanvändning!$N$1106</f>
        <v>137880</v>
      </c>
      <c r="C37" s="143">
        <f>[1]Slutanvändning!$N$1107</f>
        <v>302721</v>
      </c>
      <c r="D37" s="111">
        <f>[1]Slutanvändning!$N$1100</f>
        <v>541</v>
      </c>
      <c r="E37" s="111">
        <f>[1]Slutanvändning!$Q$1101</f>
        <v>0</v>
      </c>
      <c r="F37" s="124">
        <f>[1]Slutanvändning!$N$1102</f>
        <v>0</v>
      </c>
      <c r="G37" s="111">
        <f>[1]Slutanvändning!$N$1103</f>
        <v>0</v>
      </c>
      <c r="H37" s="111">
        <f>[1]Slutanvändning!$N$1104</f>
        <v>93104</v>
      </c>
      <c r="I37" s="124">
        <f>[1]Slutanvändning!$N$1105</f>
        <v>0</v>
      </c>
      <c r="J37" s="111">
        <v>0</v>
      </c>
      <c r="K37" s="111">
        <f>[1]Slutanvändning!U1101</f>
        <v>0</v>
      </c>
      <c r="L37" s="111">
        <f>[1]Slutanvändning!V1101</f>
        <v>0</v>
      </c>
      <c r="M37" s="111">
        <v>0</v>
      </c>
      <c r="N37" s="111">
        <v>0</v>
      </c>
      <c r="O37" s="111"/>
      <c r="P37" s="111">
        <f t="shared" si="4"/>
        <v>534246</v>
      </c>
      <c r="Q37" s="91"/>
      <c r="R37" s="90" t="str">
        <f>O30</f>
        <v>Övrigt</v>
      </c>
      <c r="S37" s="58" t="str">
        <f>O43/1000&amp;" GWh"</f>
        <v>0 GWh</v>
      </c>
      <c r="T37" s="89">
        <f>O$44</f>
        <v>0</v>
      </c>
    </row>
    <row r="38" spans="1:47" ht="15.75">
      <c r="A38" s="3" t="s">
        <v>38</v>
      </c>
      <c r="B38" s="113">
        <f>[1]Slutanvändning!$N$1115</f>
        <v>369517</v>
      </c>
      <c r="C38" s="119">
        <f>[1]Slutanvändning!$N$1116</f>
        <v>101051.63144637179</v>
      </c>
      <c r="D38" s="111">
        <f>[1]Slutanvändning!$N$1109</f>
        <v>179</v>
      </c>
      <c r="E38" s="111">
        <f>[1]Slutanvändning!$Q$1110</f>
        <v>0</v>
      </c>
      <c r="F38" s="124">
        <f>[1]Slutanvändning!$N$1111</f>
        <v>0</v>
      </c>
      <c r="G38" s="111">
        <f>[1]Slutanvändning!$N$1112</f>
        <v>0</v>
      </c>
      <c r="H38" s="111">
        <f>[1]Slutanvändning!$N$1113</f>
        <v>0</v>
      </c>
      <c r="I38" s="124">
        <f>[1]Slutanvändning!$N$1114</f>
        <v>0</v>
      </c>
      <c r="J38" s="111">
        <v>0</v>
      </c>
      <c r="K38" s="111">
        <f>[1]Slutanvändning!U1110</f>
        <v>0</v>
      </c>
      <c r="L38" s="111">
        <f>[1]Slutanvändning!V1110</f>
        <v>0</v>
      </c>
      <c r="M38" s="111">
        <v>0</v>
      </c>
      <c r="N38" s="111">
        <v>0</v>
      </c>
      <c r="O38" s="111"/>
      <c r="P38" s="125">
        <f t="shared" si="4"/>
        <v>470747.63144637179</v>
      </c>
      <c r="Q38" s="91"/>
      <c r="S38" s="27"/>
      <c r="T38" s="27"/>
    </row>
    <row r="39" spans="1:47" ht="15.75">
      <c r="A39" s="3" t="s">
        <v>39</v>
      </c>
      <c r="B39" s="124">
        <f>[1]Slutanvändning!$N$1124</f>
        <v>0</v>
      </c>
      <c r="C39" s="119">
        <f>[1]Slutanvändning!$N$1125</f>
        <v>34563.871497644432</v>
      </c>
      <c r="D39" s="111">
        <f>[1]Slutanvändning!$N$1118</f>
        <v>0</v>
      </c>
      <c r="E39" s="111">
        <f>[1]Slutanvändning!$Q$1119</f>
        <v>0</v>
      </c>
      <c r="F39" s="124">
        <f>[1]Slutanvändning!$N$1120</f>
        <v>0</v>
      </c>
      <c r="G39" s="111">
        <f>[1]Slutanvändning!$N$1121</f>
        <v>0</v>
      </c>
      <c r="H39" s="111">
        <f>[1]Slutanvändning!$N$1122</f>
        <v>0</v>
      </c>
      <c r="I39" s="124">
        <f>[1]Slutanvändning!$N$1123</f>
        <v>0</v>
      </c>
      <c r="J39" s="111">
        <v>0</v>
      </c>
      <c r="K39" s="111">
        <f>[1]Slutanvändning!U1119</f>
        <v>0</v>
      </c>
      <c r="L39" s="111">
        <f>[1]Slutanvändning!V1119</f>
        <v>0</v>
      </c>
      <c r="M39" s="111">
        <v>0</v>
      </c>
      <c r="N39" s="111">
        <v>0</v>
      </c>
      <c r="O39" s="111"/>
      <c r="P39" s="125">
        <f>SUM(B39:N39)</f>
        <v>34563.871497644432</v>
      </c>
      <c r="Q39" s="91"/>
      <c r="R39" s="8"/>
      <c r="S39" s="8"/>
      <c r="T39" s="8"/>
    </row>
    <row r="40" spans="1:47" ht="15.75">
      <c r="A40" s="3" t="s">
        <v>14</v>
      </c>
      <c r="B40" s="133">
        <f>SUM(B32:B39)</f>
        <v>867464</v>
      </c>
      <c r="C40" s="111">
        <f t="shared" ref="C40:O40" si="5">SUM(C32:C39)</f>
        <v>1628043.9999999998</v>
      </c>
      <c r="D40" s="111">
        <f t="shared" si="5"/>
        <v>999933</v>
      </c>
      <c r="E40" s="125">
        <f t="shared" si="5"/>
        <v>0</v>
      </c>
      <c r="F40" s="125">
        <f>SUM(F32:F39)</f>
        <v>16261.026766990777</v>
      </c>
      <c r="G40" s="111">
        <f t="shared" si="5"/>
        <v>315949</v>
      </c>
      <c r="H40" s="111">
        <f t="shared" si="5"/>
        <v>320269</v>
      </c>
      <c r="I40" s="111">
        <f t="shared" si="5"/>
        <v>0</v>
      </c>
      <c r="J40" s="111">
        <f t="shared" si="5"/>
        <v>904646</v>
      </c>
      <c r="K40" s="111">
        <f t="shared" si="5"/>
        <v>0</v>
      </c>
      <c r="L40" s="111">
        <f t="shared" si="5"/>
        <v>0</v>
      </c>
      <c r="M40" s="125">
        <f t="shared" si="5"/>
        <v>3167</v>
      </c>
      <c r="N40" s="111">
        <f t="shared" si="5"/>
        <v>41450</v>
      </c>
      <c r="O40" s="111">
        <f t="shared" si="5"/>
        <v>0</v>
      </c>
      <c r="P40" s="125">
        <f>SUM(B40:N40)</f>
        <v>5097183.0267669912</v>
      </c>
      <c r="Q40" s="91"/>
      <c r="R40" s="8"/>
      <c r="S40" s="8" t="s">
        <v>25</v>
      </c>
      <c r="T40" s="8" t="s">
        <v>26</v>
      </c>
    </row>
    <row r="41" spans="1:47"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R41" s="8" t="s">
        <v>40</v>
      </c>
      <c r="S41" s="63" t="str">
        <f>(B46+C46)/1000 &amp;" GWh"</f>
        <v>156,12448 GWh</v>
      </c>
      <c r="T41" s="8"/>
    </row>
    <row r="42" spans="1:47">
      <c r="A42" s="44" t="s">
        <v>43</v>
      </c>
      <c r="B42" s="114">
        <f>B39+B38+B37</f>
        <v>507397</v>
      </c>
      <c r="C42" s="114">
        <f>C39+C38+C37</f>
        <v>438336.50294401625</v>
      </c>
      <c r="D42" s="114">
        <f>D39+D38+D37</f>
        <v>720</v>
      </c>
      <c r="E42" s="114">
        <f t="shared" ref="E42:P42" si="6">E39+E38+E37</f>
        <v>0</v>
      </c>
      <c r="F42" s="115">
        <f t="shared" si="6"/>
        <v>0</v>
      </c>
      <c r="G42" s="114">
        <f t="shared" si="6"/>
        <v>0</v>
      </c>
      <c r="H42" s="114">
        <f t="shared" si="6"/>
        <v>93104</v>
      </c>
      <c r="I42" s="115">
        <f t="shared" si="6"/>
        <v>0</v>
      </c>
      <c r="J42" s="114">
        <f t="shared" si="6"/>
        <v>0</v>
      </c>
      <c r="K42" s="114">
        <f t="shared" si="6"/>
        <v>0</v>
      </c>
      <c r="L42" s="114">
        <f t="shared" si="6"/>
        <v>0</v>
      </c>
      <c r="M42" s="114">
        <f t="shared" si="6"/>
        <v>0</v>
      </c>
      <c r="N42" s="114">
        <f t="shared" si="6"/>
        <v>0</v>
      </c>
      <c r="O42" s="114">
        <f t="shared" si="6"/>
        <v>0</v>
      </c>
      <c r="P42" s="114">
        <f t="shared" si="6"/>
        <v>1039557.5029440162</v>
      </c>
      <c r="Q42" s="8"/>
      <c r="R42" s="8" t="s">
        <v>41</v>
      </c>
      <c r="S42" s="9" t="str">
        <f>P42/1000 &amp;" GWh"</f>
        <v>1039,55750294402 GWh</v>
      </c>
      <c r="T42" s="89">
        <f>P42/P40</f>
        <v>0.20394745440470874</v>
      </c>
    </row>
    <row r="43" spans="1:47">
      <c r="A43" s="45" t="s">
        <v>45</v>
      </c>
      <c r="B43" s="116"/>
      <c r="C43" s="117">
        <f>C40+C24-C7+C46</f>
        <v>1533226.4799999997</v>
      </c>
      <c r="D43" s="117">
        <f t="shared" ref="D43:O43" si="7">D11+D24+D40</f>
        <v>1023361</v>
      </c>
      <c r="E43" s="117">
        <f t="shared" si="7"/>
        <v>0</v>
      </c>
      <c r="F43" s="117">
        <f t="shared" si="7"/>
        <v>16261.026766990777</v>
      </c>
      <c r="G43" s="117">
        <f t="shared" si="7"/>
        <v>315949</v>
      </c>
      <c r="H43" s="117">
        <f t="shared" si="7"/>
        <v>978434</v>
      </c>
      <c r="I43" s="117">
        <f t="shared" si="7"/>
        <v>0</v>
      </c>
      <c r="J43" s="117">
        <f t="shared" si="7"/>
        <v>904646</v>
      </c>
      <c r="K43" s="117">
        <f t="shared" si="7"/>
        <v>40794</v>
      </c>
      <c r="L43" s="117">
        <f t="shared" si="7"/>
        <v>464654</v>
      </c>
      <c r="M43" s="117">
        <f t="shared" si="7"/>
        <v>3167</v>
      </c>
      <c r="N43" s="117">
        <f t="shared" si="7"/>
        <v>41450</v>
      </c>
      <c r="O43" s="117">
        <f t="shared" si="7"/>
        <v>0</v>
      </c>
      <c r="P43" s="118">
        <f>SUM(C43:O43)</f>
        <v>5321942.5067669898</v>
      </c>
      <c r="Q43" s="8"/>
      <c r="R43" s="8" t="s">
        <v>42</v>
      </c>
      <c r="S43" s="9" t="str">
        <f>P36/1000 &amp;" GWh"</f>
        <v>562,705 GWh</v>
      </c>
      <c r="T43" s="92">
        <f>P36/P40</f>
        <v>0.11039529030938269</v>
      </c>
    </row>
    <row r="44" spans="1:47">
      <c r="A44" s="45" t="s">
        <v>46</v>
      </c>
      <c r="B44" s="98"/>
      <c r="C44" s="106">
        <f>C43/$P$43</f>
        <v>0.28809527311699851</v>
      </c>
      <c r="D44" s="106">
        <f t="shared" ref="D44:P44" si="8">D43/$P$43</f>
        <v>0.1922908785088846</v>
      </c>
      <c r="E44" s="106">
        <f t="shared" si="8"/>
        <v>0</v>
      </c>
      <c r="F44" s="106">
        <f t="shared" si="8"/>
        <v>3.0554683268965146E-3</v>
      </c>
      <c r="G44" s="106">
        <f t="shared" si="8"/>
        <v>5.9367232847454203E-2</v>
      </c>
      <c r="H44" s="106">
        <f t="shared" si="8"/>
        <v>0.1838490360908438</v>
      </c>
      <c r="I44" s="106">
        <f t="shared" si="8"/>
        <v>0</v>
      </c>
      <c r="J44" s="106">
        <f t="shared" si="8"/>
        <v>0.16998417379551148</v>
      </c>
      <c r="K44" s="106">
        <f t="shared" si="8"/>
        <v>7.6652462795547592E-3</v>
      </c>
      <c r="L44" s="106">
        <f t="shared" si="8"/>
        <v>8.7309098023734794E-2</v>
      </c>
      <c r="M44" s="106">
        <f t="shared" si="8"/>
        <v>5.9508346735671729E-4</v>
      </c>
      <c r="N44" s="106">
        <f t="shared" si="8"/>
        <v>7.7885095427647393E-3</v>
      </c>
      <c r="O44" s="106">
        <f t="shared" si="8"/>
        <v>0</v>
      </c>
      <c r="P44" s="106">
        <f t="shared" si="8"/>
        <v>1</v>
      </c>
      <c r="Q44" s="8"/>
      <c r="R44" s="8" t="s">
        <v>44</v>
      </c>
      <c r="S44" s="9" t="str">
        <f>P34/1000 &amp;" GWh"</f>
        <v>301,824190489641 GWh</v>
      </c>
      <c r="T44" s="89">
        <f>P34/P40</f>
        <v>5.9213920493861552E-2</v>
      </c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8"/>
      <c r="R45" s="8" t="s">
        <v>31</v>
      </c>
      <c r="S45" s="9" t="str">
        <f>P32/1000 &amp;" GWh"</f>
        <v>30,224 GWh</v>
      </c>
      <c r="T45" s="89">
        <f>P32/P40</f>
        <v>5.9295496828902939E-3</v>
      </c>
    </row>
    <row r="46" spans="1:47">
      <c r="A46" s="46" t="s">
        <v>49</v>
      </c>
      <c r="B46" s="66">
        <f>B24-B40</f>
        <v>24892</v>
      </c>
      <c r="C46" s="66">
        <f>(C40+C24)*0.08</f>
        <v>131232.47999999998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8"/>
      <c r="R46" s="8" t="s">
        <v>47</v>
      </c>
      <c r="S46" s="9" t="str">
        <f>P33/1000 &amp;" GWh"</f>
        <v>2111,344 GWh</v>
      </c>
      <c r="T46" s="92">
        <f>P33/P40</f>
        <v>0.41421781186051893</v>
      </c>
    </row>
    <row r="47" spans="1:47">
      <c r="A47" s="46" t="s">
        <v>51</v>
      </c>
      <c r="B47" s="99">
        <f>B46/B24</f>
        <v>2.7894696735383636E-2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8"/>
      <c r="R47" s="8" t="s">
        <v>48</v>
      </c>
      <c r="S47" s="9" t="str">
        <f>P35/1000 &amp;" GWh"</f>
        <v>1051,52833333333 GWh</v>
      </c>
      <c r="T47" s="92">
        <f>P35/P40</f>
        <v>0.20629597324863772</v>
      </c>
    </row>
    <row r="48" spans="1:47">
      <c r="A48" s="11"/>
      <c r="B48" s="100"/>
      <c r="C48" s="102"/>
      <c r="D48" s="102"/>
      <c r="E48" s="102"/>
      <c r="F48" s="103"/>
      <c r="G48" s="102"/>
      <c r="H48" s="102"/>
      <c r="I48" s="103"/>
      <c r="J48" s="102"/>
      <c r="K48" s="102"/>
      <c r="L48" s="102"/>
      <c r="M48" s="102"/>
      <c r="N48" s="103"/>
      <c r="O48" s="103"/>
      <c r="P48" s="103"/>
      <c r="Q48" s="11"/>
      <c r="R48" s="8" t="s">
        <v>50</v>
      </c>
      <c r="S48" s="9" t="str">
        <f>P40/1000 &amp;" GWh"</f>
        <v>5097,18302676699 GWh</v>
      </c>
      <c r="T48" s="89">
        <f>SUM(T42:T47)</f>
        <v>0.99999999999999989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3"/>
      <c r="D49" s="13"/>
      <c r="E49" s="13"/>
      <c r="F49" s="22"/>
      <c r="G49" s="13"/>
      <c r="H49" s="13"/>
      <c r="I49" s="22"/>
      <c r="J49" s="13"/>
      <c r="K49" s="13"/>
      <c r="L49" s="13"/>
      <c r="M49" s="13"/>
      <c r="N49" s="22"/>
      <c r="O49" s="22"/>
      <c r="P49" s="22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94"/>
      <c r="D50" s="13"/>
      <c r="E50" s="13"/>
      <c r="F50" s="22"/>
      <c r="G50" s="13"/>
      <c r="H50" s="13"/>
      <c r="I50" s="22"/>
      <c r="J50" s="13"/>
      <c r="K50" s="13"/>
      <c r="L50" s="13"/>
      <c r="M50" s="13"/>
      <c r="N50" s="22"/>
      <c r="O50" s="22"/>
      <c r="P50" s="22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3"/>
      <c r="D51" s="13"/>
      <c r="E51" s="13"/>
      <c r="F51" s="22"/>
      <c r="G51" s="13"/>
      <c r="H51" s="13"/>
      <c r="I51" s="22"/>
      <c r="J51" s="13"/>
      <c r="K51" s="13"/>
      <c r="L51" s="13"/>
      <c r="M51" s="13"/>
      <c r="N51" s="22"/>
      <c r="O51" s="22"/>
      <c r="P51" s="22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U71"/>
  <sheetViews>
    <sheetView zoomScale="70" zoomScaleNormal="7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80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31">
        <f>[1]Solceller!$C$14</f>
        <v>250.16666666666666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107">
        <f>[1]Elproduktion!$N$442</f>
        <v>0</v>
      </c>
      <c r="D7" s="95">
        <f>[1]Elproduktion!$N$443</f>
        <v>0</v>
      </c>
      <c r="E7" s="95">
        <f>[1]Elproduktion!$Q$444</f>
        <v>0</v>
      </c>
      <c r="F7" s="95">
        <f>[1]Elproduktion!$N$445</f>
        <v>0</v>
      </c>
      <c r="G7" s="95">
        <f>[1]Elproduktion!$R$446</f>
        <v>0</v>
      </c>
      <c r="H7" s="95">
        <f>[1]Elproduktion!$S$447</f>
        <v>0</v>
      </c>
      <c r="I7" s="95">
        <f>[1]Elproduktion!$N$448</f>
        <v>0</v>
      </c>
      <c r="J7" s="95">
        <f>[1]Elproduktion!$T$446</f>
        <v>0</v>
      </c>
      <c r="K7" s="95">
        <f>[1]Elproduktion!U444</f>
        <v>0</v>
      </c>
      <c r="L7" s="95">
        <f>[1]Elproduktion!V444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107">
        <f>[1]Elproduktion!$N$450</f>
        <v>0</v>
      </c>
      <c r="D8" s="95">
        <f>[1]Elproduktion!$N$451</f>
        <v>0</v>
      </c>
      <c r="E8" s="95">
        <f>[1]Elproduktion!$Q$452</f>
        <v>0</v>
      </c>
      <c r="F8" s="95">
        <f>[1]Elproduktion!$N$453</f>
        <v>0</v>
      </c>
      <c r="G8" s="95">
        <f>[1]Elproduktion!$R$454</f>
        <v>0</v>
      </c>
      <c r="H8" s="95">
        <f>[1]Elproduktion!$S$455</f>
        <v>0</v>
      </c>
      <c r="I8" s="95">
        <f>[1]Elproduktion!$N$456</f>
        <v>0</v>
      </c>
      <c r="J8" s="95">
        <f>[1]Elproduktion!$T$454</f>
        <v>0</v>
      </c>
      <c r="K8" s="95">
        <f>[1]Elproduktion!U452</f>
        <v>0</v>
      </c>
      <c r="L8" s="95">
        <f>[1]Elproduktion!V452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29">
        <f>[1]Elproduktion!$N$458</f>
        <v>678303</v>
      </c>
      <c r="D9" s="95">
        <f>[1]Elproduktion!$N$459</f>
        <v>0</v>
      </c>
      <c r="E9" s="95">
        <f>[1]Elproduktion!$Q$460</f>
        <v>0</v>
      </c>
      <c r="F9" s="95">
        <f>[1]Elproduktion!$N$461</f>
        <v>0</v>
      </c>
      <c r="G9" s="95">
        <f>[1]Elproduktion!$R$462</f>
        <v>0</v>
      </c>
      <c r="H9" s="95">
        <f>[1]Elproduktion!$S$463</f>
        <v>0</v>
      </c>
      <c r="I9" s="95">
        <f>[1]Elproduktion!$N$464</f>
        <v>0</v>
      </c>
      <c r="J9" s="95">
        <f>[1]Elproduktion!$T$462</f>
        <v>0</v>
      </c>
      <c r="K9" s="95">
        <f>[1]Elproduktion!U460</f>
        <v>0</v>
      </c>
      <c r="L9" s="95">
        <f>[1]Elproduktion!V460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07">
        <f>[1]Elproduktion!$N$466</f>
        <v>6454</v>
      </c>
      <c r="D10" s="95">
        <f>[1]Elproduktion!$N$467</f>
        <v>0</v>
      </c>
      <c r="E10" s="95">
        <f>[1]Elproduktion!$Q$468</f>
        <v>0</v>
      </c>
      <c r="F10" s="95">
        <f>[1]Elproduktion!$N$469</f>
        <v>0</v>
      </c>
      <c r="G10" s="95">
        <f>[1]Elproduktion!$R$470</f>
        <v>0</v>
      </c>
      <c r="H10" s="95">
        <f>[1]Elproduktion!$S$471</f>
        <v>0</v>
      </c>
      <c r="I10" s="95">
        <f>[1]Elproduktion!$N$472</f>
        <v>0</v>
      </c>
      <c r="J10" s="95">
        <f>[1]Elproduktion!$T$470</f>
        <v>0</v>
      </c>
      <c r="K10" s="95">
        <f>[1]Elproduktion!U468</f>
        <v>0</v>
      </c>
      <c r="L10" s="95">
        <f>[1]Elproduktion!V468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1">
        <f>SUM(C5:C10)</f>
        <v>685007.16666666663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2462 Vilhelmina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95">
        <f>[1]Fjärrvärmeproduktion!$N$618</f>
        <v>0</v>
      </c>
      <c r="C18" s="95"/>
      <c r="D18" s="95">
        <f>[1]Fjärrvärmeproduktion!$N$619</f>
        <v>0</v>
      </c>
      <c r="E18" s="95">
        <f>[1]Fjärrvärmeproduktion!$Q$620</f>
        <v>0</v>
      </c>
      <c r="F18" s="95">
        <f>[1]Fjärrvärmeproduktion!$N$621</f>
        <v>0</v>
      </c>
      <c r="G18" s="95">
        <f>[1]Fjärrvärmeproduktion!$R$622</f>
        <v>0</v>
      </c>
      <c r="H18" s="95">
        <f>[1]Fjärrvärmeproduktion!$S$623</f>
        <v>0</v>
      </c>
      <c r="I18" s="95">
        <f>[1]Fjärrvärmeproduktion!$N$624</f>
        <v>0</v>
      </c>
      <c r="J18" s="95">
        <f>[1]Fjärrvärmeproduktion!$T$622</f>
        <v>0</v>
      </c>
      <c r="K18" s="95">
        <f>[1]Fjärrvärmeproduktion!U620</f>
        <v>0</v>
      </c>
      <c r="L18" s="95">
        <f>[1]Fjärrvärmeproduktion!V620</f>
        <v>0</v>
      </c>
      <c r="M18" s="95"/>
      <c r="N18" s="95"/>
      <c r="O18" s="95"/>
      <c r="P18" s="95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95">
        <f>[1]Fjärrvärmeproduktion!$N$626+[1]Fjärrvärmeproduktion!$N$658</f>
        <v>46547</v>
      </c>
      <c r="C19" s="95"/>
      <c r="D19" s="95">
        <f>[1]Fjärrvärmeproduktion!$N$627</f>
        <v>577</v>
      </c>
      <c r="E19" s="95">
        <f>[1]Fjärrvärmeproduktion!$Q$628</f>
        <v>0</v>
      </c>
      <c r="F19" s="95">
        <f>[1]Fjärrvärmeproduktion!$N$629</f>
        <v>0</v>
      </c>
      <c r="G19" s="95">
        <f>[1]Fjärrvärmeproduktion!$R$630</f>
        <v>0</v>
      </c>
      <c r="H19" s="95">
        <f>[1]Fjärrvärmeproduktion!$S$631</f>
        <v>50400</v>
      </c>
      <c r="I19" s="95">
        <f>[1]Fjärrvärmeproduktion!$N$632</f>
        <v>0</v>
      </c>
      <c r="J19" s="95">
        <f>[1]Fjärrvärmeproduktion!$T$630</f>
        <v>0</v>
      </c>
      <c r="K19" s="95">
        <f>[1]Fjärrvärmeproduktion!U628</f>
        <v>0</v>
      </c>
      <c r="L19" s="95">
        <f>[1]Fjärrvärmeproduktion!V628</f>
        <v>0</v>
      </c>
      <c r="M19" s="95"/>
      <c r="N19" s="95"/>
      <c r="O19" s="95"/>
      <c r="P19" s="95">
        <f t="shared" ref="P19:P24" si="2">SUM(C19:O19)</f>
        <v>50977</v>
      </c>
      <c r="Q19" s="2"/>
      <c r="R19" s="2"/>
      <c r="S19" s="2"/>
      <c r="T19" s="2"/>
    </row>
    <row r="20" spans="1:34" ht="15.75">
      <c r="A20" s="3" t="s">
        <v>20</v>
      </c>
      <c r="B20" s="95">
        <f>[1]Fjärrvärmeproduktion!$N$634</f>
        <v>0</v>
      </c>
      <c r="C20" s="95"/>
      <c r="D20" s="95">
        <f>[1]Fjärrvärmeproduktion!$N$635</f>
        <v>0</v>
      </c>
      <c r="E20" s="95">
        <f>[1]Fjärrvärmeproduktion!$Q$636</f>
        <v>0</v>
      </c>
      <c r="F20" s="95">
        <f>[1]Fjärrvärmeproduktion!$N$637</f>
        <v>0</v>
      </c>
      <c r="G20" s="95">
        <f>[1]Fjärrvärmeproduktion!$R$638</f>
        <v>0</v>
      </c>
      <c r="H20" s="95">
        <f>[1]Fjärrvärmeproduktion!$S$639</f>
        <v>0</v>
      </c>
      <c r="I20" s="95">
        <f>[1]Fjärrvärmeproduktion!$N$640</f>
        <v>0</v>
      </c>
      <c r="J20" s="95">
        <f>[1]Fjärrvärmeproduktion!$T$638</f>
        <v>0</v>
      </c>
      <c r="K20" s="95">
        <f>[1]Fjärrvärmeproduktion!U636</f>
        <v>0</v>
      </c>
      <c r="L20" s="95">
        <f>[1]Fjärrvärmeproduktion!V636</f>
        <v>0</v>
      </c>
      <c r="M20" s="95"/>
      <c r="N20" s="95"/>
      <c r="O20" s="95"/>
      <c r="P20" s="95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5">
        <f>[1]Fjärrvärmeproduktion!$N$642</f>
        <v>0</v>
      </c>
      <c r="C21" s="95"/>
      <c r="D21" s="95">
        <f>[1]Fjärrvärmeproduktion!$N$643</f>
        <v>0</v>
      </c>
      <c r="E21" s="95">
        <f>[1]Fjärrvärmeproduktion!$Q$644</f>
        <v>0</v>
      </c>
      <c r="F21" s="95">
        <f>[1]Fjärrvärmeproduktion!$N$645</f>
        <v>0</v>
      </c>
      <c r="G21" s="95">
        <f>[1]Fjärrvärmeproduktion!$R$646</f>
        <v>0</v>
      </c>
      <c r="H21" s="95">
        <f>[1]Fjärrvärmeproduktion!$S$647</f>
        <v>0</v>
      </c>
      <c r="I21" s="95">
        <f>[1]Fjärrvärmeproduktion!$N$648</f>
        <v>0</v>
      </c>
      <c r="J21" s="95">
        <f>[1]Fjärrvärmeproduktion!$T$646</f>
        <v>0</v>
      </c>
      <c r="K21" s="95">
        <f>[1]Fjärrvärmeproduktion!U644</f>
        <v>0</v>
      </c>
      <c r="L21" s="95">
        <f>[1]Fjärrvärmeproduktion!V644</f>
        <v>0</v>
      </c>
      <c r="M21" s="95"/>
      <c r="N21" s="95"/>
      <c r="O21" s="95"/>
      <c r="P21" s="95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5">
        <f>[1]Fjärrvärmeproduktion!$N$650</f>
        <v>0</v>
      </c>
      <c r="C22" s="95"/>
      <c r="D22" s="95">
        <f>[1]Fjärrvärmeproduktion!$N$651</f>
        <v>0</v>
      </c>
      <c r="E22" s="95">
        <f>[1]Fjärrvärmeproduktion!$Q$652</f>
        <v>0</v>
      </c>
      <c r="F22" s="95">
        <f>[1]Fjärrvärmeproduktion!$N$653</f>
        <v>0</v>
      </c>
      <c r="G22" s="95">
        <f>[1]Fjärrvärmeproduktion!$R$654</f>
        <v>0</v>
      </c>
      <c r="H22" s="95">
        <f>[1]Fjärrvärmeproduktion!$S$655</f>
        <v>0</v>
      </c>
      <c r="I22" s="95">
        <f>[1]Fjärrvärmeproduktion!$N$656</f>
        <v>0</v>
      </c>
      <c r="J22" s="95">
        <f>[1]Fjärrvärmeproduktion!$T$654</f>
        <v>0</v>
      </c>
      <c r="K22" s="95">
        <f>[1]Fjärrvärmeproduktion!U652</f>
        <v>0</v>
      </c>
      <c r="L22" s="95">
        <f>[1]Fjärrvärmeproduktion!V652</f>
        <v>0</v>
      </c>
      <c r="M22" s="95"/>
      <c r="N22" s="95"/>
      <c r="O22" s="95"/>
      <c r="P22" s="95">
        <f t="shared" si="2"/>
        <v>0</v>
      </c>
      <c r="Q22" s="29"/>
      <c r="R22" s="41" t="s">
        <v>24</v>
      </c>
      <c r="S22" s="87" t="str">
        <f>P43/1000 &amp;" GWh"</f>
        <v>301,501531259339 GWh</v>
      </c>
      <c r="T22" s="36"/>
      <c r="U22" s="34"/>
    </row>
    <row r="23" spans="1:34" ht="15.75">
      <c r="A23" s="3" t="s">
        <v>23</v>
      </c>
      <c r="B23" s="120">
        <v>0</v>
      </c>
      <c r="C23" s="95"/>
      <c r="D23" s="95">
        <f>[1]Fjärrvärmeproduktion!$N$659</f>
        <v>0</v>
      </c>
      <c r="E23" s="95">
        <f>[1]Fjärrvärmeproduktion!$Q$660</f>
        <v>0</v>
      </c>
      <c r="F23" s="95">
        <f>[1]Fjärrvärmeproduktion!$N$661</f>
        <v>0</v>
      </c>
      <c r="G23" s="95">
        <f>[1]Fjärrvärmeproduktion!$R$662</f>
        <v>0</v>
      </c>
      <c r="H23" s="95">
        <f>[1]Fjärrvärmeproduktion!$S$663</f>
        <v>0</v>
      </c>
      <c r="I23" s="95">
        <f>[1]Fjärrvärmeproduktion!$N$664</f>
        <v>0</v>
      </c>
      <c r="J23" s="95">
        <f>[1]Fjärrvärmeproduktion!$T$662</f>
        <v>0</v>
      </c>
      <c r="K23" s="95">
        <f>[1]Fjärrvärmeproduktion!U660</f>
        <v>0</v>
      </c>
      <c r="L23" s="95">
        <f>[1]Fjärrvärmeproduktion!V660</f>
        <v>0</v>
      </c>
      <c r="M23" s="95"/>
      <c r="N23" s="95"/>
      <c r="O23" s="95"/>
      <c r="P23" s="95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5">
        <f>SUM(B18:B23)</f>
        <v>46547</v>
      </c>
      <c r="C24" s="95">
        <f t="shared" ref="C24:O24" si="3">SUM(C18:C23)</f>
        <v>0</v>
      </c>
      <c r="D24" s="95">
        <f t="shared" si="3"/>
        <v>577</v>
      </c>
      <c r="E24" s="95">
        <f t="shared" si="3"/>
        <v>0</v>
      </c>
      <c r="F24" s="95">
        <f t="shared" si="3"/>
        <v>0</v>
      </c>
      <c r="G24" s="95">
        <f t="shared" si="3"/>
        <v>0</v>
      </c>
      <c r="H24" s="95">
        <f t="shared" si="3"/>
        <v>50400</v>
      </c>
      <c r="I24" s="95">
        <f t="shared" si="3"/>
        <v>0</v>
      </c>
      <c r="J24" s="95">
        <f t="shared" si="3"/>
        <v>0</v>
      </c>
      <c r="K24" s="95">
        <f t="shared" si="3"/>
        <v>0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5">
        <f t="shared" si="3"/>
        <v>0</v>
      </c>
      <c r="P24" s="95">
        <f t="shared" si="2"/>
        <v>50977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111,242864592672 GWh</v>
      </c>
      <c r="T25" s="40">
        <f>C$44</f>
        <v>0.36896285112723309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102,376 GWh</v>
      </c>
      <c r="T26" s="40">
        <f>D$44</f>
        <v>0.33955383102827574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2462 Vilhelmina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16,934 GWh</v>
      </c>
      <c r="T29" s="40">
        <f>G$44</f>
        <v>5.6165552225451491E-2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70,9486666666667 GWh</v>
      </c>
      <c r="T30" s="40">
        <f>H$44</f>
        <v>0.23531776561903958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[1]Slutanvändning!$N$899</f>
        <v>0</v>
      </c>
      <c r="C32" s="107">
        <f>[1]Slutanvändning!$N$900</f>
        <v>4664</v>
      </c>
      <c r="D32" s="95">
        <f>[1]Slutanvändning!$N$893</f>
        <v>3117</v>
      </c>
      <c r="E32" s="95">
        <f>[1]Slutanvändning!$Q$894</f>
        <v>0</v>
      </c>
      <c r="F32" s="107">
        <f>[1]Slutanvändning!$N$895</f>
        <v>0</v>
      </c>
      <c r="G32" s="95">
        <f>[1]Slutanvändning!$N$896</f>
        <v>724</v>
      </c>
      <c r="H32" s="107">
        <f>[1]Slutanvändning!$N$897</f>
        <v>0</v>
      </c>
      <c r="I32" s="95">
        <f>[1]Slutanvändning!$N$898</f>
        <v>0</v>
      </c>
      <c r="J32" s="95">
        <v>0</v>
      </c>
      <c r="K32" s="95">
        <f>[1]Slutanvändning!U894</f>
        <v>0</v>
      </c>
      <c r="L32" s="95">
        <f>[1]Slutanvändning!V894</f>
        <v>0</v>
      </c>
      <c r="M32" s="95">
        <v>0</v>
      </c>
      <c r="N32" s="95"/>
      <c r="O32" s="95"/>
      <c r="P32" s="95">
        <f t="shared" ref="P32:P38" si="4">SUM(B32:N32)</f>
        <v>8505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[1]Slutanvändning!$N$908</f>
        <v>1959</v>
      </c>
      <c r="C33" s="135">
        <f>[1]Slutanvändning!$N$909</f>
        <v>16761.452400622504</v>
      </c>
      <c r="D33" s="95">
        <f>[1]Slutanvändning!$N$902</f>
        <v>47</v>
      </c>
      <c r="E33" s="120">
        <f>[1]Slutanvändning!$Q$903</f>
        <v>0</v>
      </c>
      <c r="F33" s="135">
        <f>[1]Slutanvändning!$N$904</f>
        <v>0</v>
      </c>
      <c r="G33" s="95">
        <f>[1]Slutanvändning!$N$905</f>
        <v>0</v>
      </c>
      <c r="H33" s="135">
        <f>[1]Slutanvändning!$N$906</f>
        <v>216.66666666666666</v>
      </c>
      <c r="I33" s="95">
        <f>[1]Slutanvändning!$N$907</f>
        <v>0</v>
      </c>
      <c r="J33" s="95">
        <v>0</v>
      </c>
      <c r="K33" s="95">
        <f>[1]Slutanvändning!U903</f>
        <v>0</v>
      </c>
      <c r="L33" s="95">
        <f>[1]Slutanvändning!V903</f>
        <v>0</v>
      </c>
      <c r="M33" s="95">
        <v>0</v>
      </c>
      <c r="N33" s="95"/>
      <c r="O33" s="95"/>
      <c r="P33" s="120">
        <f t="shared" si="4"/>
        <v>18984.119067289172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5">
        <f>[1]Slutanvändning!$N$917</f>
        <v>8325</v>
      </c>
      <c r="C34" s="107">
        <f>[1]Slutanvändning!$N$918</f>
        <v>11123</v>
      </c>
      <c r="D34" s="95">
        <f>[1]Slutanvändning!$N$911</f>
        <v>0</v>
      </c>
      <c r="E34" s="95">
        <f>[1]Slutanvändning!$Q$912</f>
        <v>0</v>
      </c>
      <c r="F34" s="107">
        <f>[1]Slutanvändning!$N$913</f>
        <v>0</v>
      </c>
      <c r="G34" s="95">
        <f>[1]Slutanvändning!$N$914</f>
        <v>0</v>
      </c>
      <c r="H34" s="107">
        <f>[1]Slutanvändning!$N$915</f>
        <v>0</v>
      </c>
      <c r="I34" s="95">
        <f>[1]Slutanvändning!$N$916</f>
        <v>0</v>
      </c>
      <c r="J34" s="95">
        <v>0</v>
      </c>
      <c r="K34" s="95">
        <f>[1]Slutanvändning!U912</f>
        <v>0</v>
      </c>
      <c r="L34" s="95">
        <f>[1]Slutanvändning!V912</f>
        <v>0</v>
      </c>
      <c r="M34" s="95">
        <v>0</v>
      </c>
      <c r="N34" s="95"/>
      <c r="O34" s="95"/>
      <c r="P34" s="95">
        <f t="shared" si="4"/>
        <v>19448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[1]Slutanvändning!$N$926</f>
        <v>0</v>
      </c>
      <c r="C35" s="135">
        <f>[1]Slutanvändning!$N$927</f>
        <v>6.2</v>
      </c>
      <c r="D35" s="95">
        <f>[1]Slutanvändning!$N$920</f>
        <v>94522</v>
      </c>
      <c r="E35" s="95">
        <f>[1]Slutanvändning!$Q$921</f>
        <v>0</v>
      </c>
      <c r="F35" s="107">
        <f>[1]Slutanvändning!$N$922</f>
        <v>0</v>
      </c>
      <c r="G35" s="95">
        <f>[1]Slutanvändning!$N$923</f>
        <v>16210</v>
      </c>
      <c r="H35" s="107">
        <f>[1]Slutanvändning!$N$924</f>
        <v>0</v>
      </c>
      <c r="I35" s="95">
        <f>[1]Slutanvändning!$N$925</f>
        <v>0</v>
      </c>
      <c r="J35" s="95">
        <v>0</v>
      </c>
      <c r="K35" s="95">
        <f>[1]Slutanvändning!U921</f>
        <v>0</v>
      </c>
      <c r="L35" s="95">
        <f>[1]Slutanvändning!V921</f>
        <v>0</v>
      </c>
      <c r="M35" s="95">
        <v>0</v>
      </c>
      <c r="N35" s="95"/>
      <c r="O35" s="95"/>
      <c r="P35" s="120">
        <f>SUM(B35:N35)</f>
        <v>110738.2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[1]Slutanvändning!$N$935</f>
        <v>10750</v>
      </c>
      <c r="C36" s="107">
        <f>[1]Slutanvändning!$N$936</f>
        <v>19320</v>
      </c>
      <c r="D36" s="95">
        <f>[1]Slutanvändning!$N$929</f>
        <v>3872</v>
      </c>
      <c r="E36" s="95">
        <f>[1]Slutanvändning!$Q$930</f>
        <v>0</v>
      </c>
      <c r="F36" s="107">
        <f>[1]Slutanvändning!$N$931</f>
        <v>0</v>
      </c>
      <c r="G36" s="95">
        <f>[1]Slutanvändning!$N$932</f>
        <v>0</v>
      </c>
      <c r="H36" s="107">
        <f>[1]Slutanvändning!$N$933</f>
        <v>0</v>
      </c>
      <c r="I36" s="95">
        <f>[1]Slutanvändning!$N$934</f>
        <v>0</v>
      </c>
      <c r="J36" s="95">
        <v>0</v>
      </c>
      <c r="K36" s="95">
        <f>[1]Slutanvändning!U930</f>
        <v>0</v>
      </c>
      <c r="L36" s="95">
        <f>[1]Slutanvändning!V930</f>
        <v>0</v>
      </c>
      <c r="M36" s="95">
        <v>0</v>
      </c>
      <c r="N36" s="95"/>
      <c r="O36" s="95"/>
      <c r="P36" s="95">
        <f t="shared" si="4"/>
        <v>33942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[1]Slutanvändning!$N$944</f>
        <v>4525</v>
      </c>
      <c r="C37" s="107">
        <f>[1]Slutanvändning!$N$945</f>
        <v>30545</v>
      </c>
      <c r="D37" s="95">
        <f>[1]Slutanvändning!$N$938</f>
        <v>241</v>
      </c>
      <c r="E37" s="95">
        <f>[1]Slutanvändning!$Q$939</f>
        <v>0</v>
      </c>
      <c r="F37" s="107">
        <f>[1]Slutanvändning!$N$940</f>
        <v>0</v>
      </c>
      <c r="G37" s="95">
        <f>[1]Slutanvändning!$N$941</f>
        <v>0</v>
      </c>
      <c r="H37" s="107">
        <f>[1]Slutanvändning!$N$942</f>
        <v>20332</v>
      </c>
      <c r="I37" s="95">
        <f>[1]Slutanvändning!$N$943</f>
        <v>0</v>
      </c>
      <c r="J37" s="95">
        <v>0</v>
      </c>
      <c r="K37" s="95">
        <f>[1]Slutanvändning!U939</f>
        <v>0</v>
      </c>
      <c r="L37" s="95">
        <f>[1]Slutanvändning!V939</f>
        <v>0</v>
      </c>
      <c r="M37" s="95">
        <v>0</v>
      </c>
      <c r="N37" s="95"/>
      <c r="O37" s="95"/>
      <c r="P37" s="95">
        <f t="shared" si="4"/>
        <v>55643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[1]Slutanvändning!$N$953</f>
        <v>13600</v>
      </c>
      <c r="C38" s="107">
        <f>[1]Slutanvändning!$N$954</f>
        <v>2798</v>
      </c>
      <c r="D38" s="95">
        <f>[1]Slutanvändning!$N$947</f>
        <v>0</v>
      </c>
      <c r="E38" s="95">
        <f>[1]Slutanvändning!$Q$948</f>
        <v>0</v>
      </c>
      <c r="F38" s="107">
        <f>[1]Slutanvändning!$N$949</f>
        <v>0</v>
      </c>
      <c r="G38" s="95">
        <f>[1]Slutanvändning!$N$950</f>
        <v>0</v>
      </c>
      <c r="H38" s="107">
        <f>[1]Slutanvändning!$N$951</f>
        <v>0</v>
      </c>
      <c r="I38" s="95">
        <f>[1]Slutanvändning!$N$952</f>
        <v>0</v>
      </c>
      <c r="J38" s="95">
        <v>0</v>
      </c>
      <c r="K38" s="95">
        <f>[1]Slutanvändning!U948</f>
        <v>0</v>
      </c>
      <c r="L38" s="95">
        <f>[1]Slutanvändning!V948</f>
        <v>0</v>
      </c>
      <c r="M38" s="95">
        <v>0</v>
      </c>
      <c r="N38" s="95"/>
      <c r="O38" s="95"/>
      <c r="P38" s="95">
        <f t="shared" si="4"/>
        <v>16398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[1]Slutanvändning!$N$962</f>
        <v>0</v>
      </c>
      <c r="C39" s="107">
        <f>[1]Slutanvändning!$N$963</f>
        <v>17785</v>
      </c>
      <c r="D39" s="95">
        <f>[1]Slutanvändning!$N$956</f>
        <v>0</v>
      </c>
      <c r="E39" s="95">
        <f>[1]Slutanvändning!$Q$957</f>
        <v>0</v>
      </c>
      <c r="F39" s="107">
        <f>[1]Slutanvändning!$N$958</f>
        <v>0</v>
      </c>
      <c r="G39" s="95">
        <f>[1]Slutanvändning!$N$959</f>
        <v>0</v>
      </c>
      <c r="H39" s="107">
        <f>[1]Slutanvändning!$N$960</f>
        <v>0</v>
      </c>
      <c r="I39" s="95">
        <f>[1]Slutanvändning!$N$961</f>
        <v>0</v>
      </c>
      <c r="J39" s="95">
        <v>0</v>
      </c>
      <c r="K39" s="95">
        <f>[1]Slutanvändning!U957</f>
        <v>0</v>
      </c>
      <c r="L39" s="95">
        <f>[1]Slutanvändning!V957</f>
        <v>0</v>
      </c>
      <c r="M39" s="95">
        <v>0</v>
      </c>
      <c r="N39" s="95"/>
      <c r="O39" s="95"/>
      <c r="P39" s="95">
        <f>SUM(B39:N39)</f>
        <v>17785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39159</v>
      </c>
      <c r="C40" s="120">
        <f t="shared" ref="C40:O40" si="5">SUM(C32:C39)</f>
        <v>103002.65240062251</v>
      </c>
      <c r="D40" s="95">
        <f t="shared" si="5"/>
        <v>101799</v>
      </c>
      <c r="E40" s="120">
        <f t="shared" si="5"/>
        <v>0</v>
      </c>
      <c r="F40" s="120">
        <f>SUM(F32:F39)</f>
        <v>0</v>
      </c>
      <c r="G40" s="95">
        <f t="shared" si="5"/>
        <v>16934</v>
      </c>
      <c r="H40" s="120">
        <f t="shared" si="5"/>
        <v>20548.666666666668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120">
        <f>SUM(B40:N40)</f>
        <v>281443.31906728918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15,6282121920498 GWh</v>
      </c>
      <c r="T41" s="62"/>
    </row>
    <row r="42" spans="1:47">
      <c r="A42" s="44" t="s">
        <v>43</v>
      </c>
      <c r="B42" s="96">
        <f>B39+B38+B37</f>
        <v>18125</v>
      </c>
      <c r="C42" s="96">
        <f>C39+C38+C37</f>
        <v>51128</v>
      </c>
      <c r="D42" s="96">
        <f>D39+D38+D37</f>
        <v>241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20332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89826</v>
      </c>
      <c r="Q42" s="32"/>
      <c r="R42" s="39" t="s">
        <v>41</v>
      </c>
      <c r="S42" s="9" t="str">
        <f>P42/1000 &amp;" GWh"</f>
        <v>89,826 GWh</v>
      </c>
      <c r="T42" s="40">
        <f>P42/P40</f>
        <v>0.31916195523022473</v>
      </c>
    </row>
    <row r="43" spans="1:47">
      <c r="A43" s="45" t="s">
        <v>45</v>
      </c>
      <c r="B43" s="121"/>
      <c r="C43" s="122">
        <f>C40+C24-C7+C46</f>
        <v>111242.86459267231</v>
      </c>
      <c r="D43" s="122">
        <f t="shared" ref="D43:O43" si="7">D11+D24+D40</f>
        <v>102376</v>
      </c>
      <c r="E43" s="122">
        <f t="shared" si="7"/>
        <v>0</v>
      </c>
      <c r="F43" s="122">
        <f t="shared" si="7"/>
        <v>0</v>
      </c>
      <c r="G43" s="122">
        <f t="shared" si="7"/>
        <v>16934</v>
      </c>
      <c r="H43" s="122">
        <f t="shared" si="7"/>
        <v>70948.666666666672</v>
      </c>
      <c r="I43" s="122">
        <f t="shared" si="7"/>
        <v>0</v>
      </c>
      <c r="J43" s="122">
        <f t="shared" si="7"/>
        <v>0</v>
      </c>
      <c r="K43" s="122">
        <f t="shared" si="7"/>
        <v>0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301501.53125933901</v>
      </c>
      <c r="Q43" s="32"/>
      <c r="R43" s="39" t="s">
        <v>42</v>
      </c>
      <c r="S43" s="9" t="str">
        <f>P36/1000 &amp;" GWh"</f>
        <v>33,942 GWh</v>
      </c>
      <c r="T43" s="60">
        <f>P36/P40</f>
        <v>0.1205997716076001</v>
      </c>
    </row>
    <row r="44" spans="1:47">
      <c r="A44" s="45" t="s">
        <v>46</v>
      </c>
      <c r="B44" s="98"/>
      <c r="C44" s="106">
        <f>C43/$P$43</f>
        <v>0.36896285112723309</v>
      </c>
      <c r="D44" s="106">
        <f t="shared" ref="D44:P44" si="8">D43/$P$43</f>
        <v>0.33955383102827574</v>
      </c>
      <c r="E44" s="106">
        <f t="shared" si="8"/>
        <v>0</v>
      </c>
      <c r="F44" s="106">
        <f t="shared" si="8"/>
        <v>0</v>
      </c>
      <c r="G44" s="106">
        <f t="shared" si="8"/>
        <v>5.6165552225451491E-2</v>
      </c>
      <c r="H44" s="106">
        <f t="shared" si="8"/>
        <v>0.23531776561903958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19,448 GWh</v>
      </c>
      <c r="T44" s="40">
        <f>P34/P40</f>
        <v>6.9100947446367536E-2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8,505 GWh</v>
      </c>
      <c r="T45" s="40">
        <f>P32/P40</f>
        <v>3.0219228611237964E-2</v>
      </c>
      <c r="U45" s="34"/>
    </row>
    <row r="46" spans="1:47">
      <c r="A46" s="46" t="s">
        <v>49</v>
      </c>
      <c r="B46" s="66">
        <f>B24-B40</f>
        <v>7388</v>
      </c>
      <c r="C46" s="66">
        <f>(C40+C24)*0.08</f>
        <v>8240.2121920498012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18,9841190672892 GWh</v>
      </c>
      <c r="T46" s="60">
        <f>P33/P40</f>
        <v>6.7452725935023286E-2</v>
      </c>
      <c r="U46" s="34"/>
    </row>
    <row r="47" spans="1:47">
      <c r="A47" s="46" t="s">
        <v>51</v>
      </c>
      <c r="B47" s="99">
        <f>B46/B24</f>
        <v>0.15872129245708638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110,7382 GWh</v>
      </c>
      <c r="T47" s="60">
        <f>P35/P40</f>
        <v>0.39346537116954633</v>
      </c>
    </row>
    <row r="48" spans="1:47" ht="15.75" thickBot="1">
      <c r="A48" s="11"/>
      <c r="B48" s="100"/>
      <c r="C48" s="101"/>
      <c r="D48" s="102"/>
      <c r="E48" s="102"/>
      <c r="F48" s="103"/>
      <c r="G48" s="102"/>
      <c r="H48" s="102"/>
      <c r="I48" s="103"/>
      <c r="J48" s="102"/>
      <c r="K48" s="102"/>
      <c r="L48" s="102"/>
      <c r="M48" s="101"/>
      <c r="N48" s="104"/>
      <c r="O48" s="104"/>
      <c r="P48" s="104"/>
      <c r="Q48" s="86"/>
      <c r="R48" s="67" t="s">
        <v>50</v>
      </c>
      <c r="S48" s="68" t="str">
        <f>P40/1000 &amp;" GWh"</f>
        <v>281,443319067289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00"/>
      <c r="C49" s="101"/>
      <c r="D49" s="102"/>
      <c r="E49" s="102"/>
      <c r="F49" s="103"/>
      <c r="G49" s="102"/>
      <c r="H49" s="102"/>
      <c r="I49" s="103"/>
      <c r="J49" s="102"/>
      <c r="K49" s="102"/>
      <c r="L49" s="102"/>
      <c r="M49" s="101"/>
      <c r="N49" s="104"/>
      <c r="O49" s="104"/>
      <c r="P49" s="104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U71"/>
  <sheetViews>
    <sheetView topLeftCell="F6" zoomScale="70" zoomScaleNormal="7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81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08">
        <f>[1]Solceller!$C$6</f>
        <v>28.5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107">
        <f>[1]Elproduktion!$N$122</f>
        <v>0</v>
      </c>
      <c r="D7" s="95">
        <f>[1]Elproduktion!$N$123</f>
        <v>0</v>
      </c>
      <c r="E7" s="95">
        <f>[1]Elproduktion!$Q$124</f>
        <v>0</v>
      </c>
      <c r="F7" s="95">
        <f>[1]Elproduktion!$N$125</f>
        <v>0</v>
      </c>
      <c r="G7" s="95">
        <f>[1]Elproduktion!$R$126</f>
        <v>0</v>
      </c>
      <c r="H7" s="95">
        <f>[1]Elproduktion!$S$127</f>
        <v>0</v>
      </c>
      <c r="I7" s="95">
        <f>[1]Elproduktion!$N$128</f>
        <v>0</v>
      </c>
      <c r="J7" s="95">
        <f>[1]Elproduktion!$T$126</f>
        <v>0</v>
      </c>
      <c r="K7" s="95">
        <f>[1]Elproduktion!U124</f>
        <v>0</v>
      </c>
      <c r="L7" s="95">
        <f>[1]Elproduktion!V124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107">
        <f>[1]Elproduktion!$N$130</f>
        <v>0</v>
      </c>
      <c r="D8" s="95">
        <f>[1]Elproduktion!$N$131</f>
        <v>0</v>
      </c>
      <c r="E8" s="95">
        <f>[1]Elproduktion!$Q$132</f>
        <v>0</v>
      </c>
      <c r="F8" s="95">
        <f>[1]Elproduktion!$N$133</f>
        <v>0</v>
      </c>
      <c r="G8" s="95">
        <f>[1]Elproduktion!$R$134</f>
        <v>0</v>
      </c>
      <c r="H8" s="95">
        <f>[1]Elproduktion!$S$135</f>
        <v>0</v>
      </c>
      <c r="I8" s="95">
        <f>[1]Elproduktion!$N$136</f>
        <v>0</v>
      </c>
      <c r="J8" s="95">
        <f>[1]Elproduktion!$T$134</f>
        <v>0</v>
      </c>
      <c r="K8" s="95">
        <f>[1]Elproduktion!U132</f>
        <v>0</v>
      </c>
      <c r="L8" s="95">
        <f>[1]Elproduktion!V132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29">
        <f>[1]Elproduktion!$N$138</f>
        <v>545000</v>
      </c>
      <c r="D9" s="95">
        <f>[1]Elproduktion!$N$139</f>
        <v>0</v>
      </c>
      <c r="E9" s="95">
        <f>[1]Elproduktion!$Q$140</f>
        <v>0</v>
      </c>
      <c r="F9" s="95">
        <f>[1]Elproduktion!$N$141</f>
        <v>0</v>
      </c>
      <c r="G9" s="95">
        <f>[1]Elproduktion!$R$142</f>
        <v>0</v>
      </c>
      <c r="H9" s="95">
        <f>[1]Elproduktion!$S$143</f>
        <v>0</v>
      </c>
      <c r="I9" s="95">
        <f>[1]Elproduktion!$N$144</f>
        <v>0</v>
      </c>
      <c r="J9" s="95">
        <f>[1]Elproduktion!$T$142</f>
        <v>0</v>
      </c>
      <c r="K9" s="95">
        <f>[1]Elproduktion!U140</f>
        <v>0</v>
      </c>
      <c r="L9" s="95">
        <f>[1]Elproduktion!V140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30">
        <f>[1]Elproduktion!$N$146</f>
        <v>203122.75383425559</v>
      </c>
      <c r="D10" s="95">
        <f>[1]Elproduktion!$N$147</f>
        <v>0</v>
      </c>
      <c r="E10" s="95">
        <f>[1]Elproduktion!$Q$148</f>
        <v>0</v>
      </c>
      <c r="F10" s="95">
        <f>[1]Elproduktion!$N$149</f>
        <v>0</v>
      </c>
      <c r="G10" s="95">
        <f>[1]Elproduktion!$R$150</f>
        <v>0</v>
      </c>
      <c r="H10" s="95">
        <f>[1]Elproduktion!$S$151</f>
        <v>0</v>
      </c>
      <c r="I10" s="95">
        <f>[1]Elproduktion!$N$152</f>
        <v>0</v>
      </c>
      <c r="J10" s="95">
        <f>[1]Elproduktion!$T$150</f>
        <v>0</v>
      </c>
      <c r="K10" s="95">
        <f>[1]Elproduktion!U148</f>
        <v>0</v>
      </c>
      <c r="L10" s="95">
        <f>[1]Elproduktion!V148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1">
        <f>SUM(C5:C10)</f>
        <v>748151.25383425562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2404 Vindeln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95">
        <f>[1]Fjärrvärmeproduktion!$N$170</f>
        <v>0</v>
      </c>
      <c r="C18" s="95"/>
      <c r="D18" s="95">
        <f>[1]Fjärrvärmeproduktion!$N$171</f>
        <v>0</v>
      </c>
      <c r="E18" s="95">
        <f>[1]Fjärrvärmeproduktion!$Q$172</f>
        <v>0</v>
      </c>
      <c r="F18" s="95">
        <f>[1]Fjärrvärmeproduktion!$N$173</f>
        <v>0</v>
      </c>
      <c r="G18" s="95">
        <f>[1]Fjärrvärmeproduktion!$R$174</f>
        <v>0</v>
      </c>
      <c r="H18" s="95">
        <f>[1]Fjärrvärmeproduktion!$S$175</f>
        <v>0</v>
      </c>
      <c r="I18" s="95">
        <f>[1]Fjärrvärmeproduktion!$N$176</f>
        <v>0</v>
      </c>
      <c r="J18" s="95">
        <f>[1]Fjärrvärmeproduktion!$T$174</f>
        <v>0</v>
      </c>
      <c r="K18" s="95">
        <f>[1]Fjärrvärmeproduktion!U172</f>
        <v>0</v>
      </c>
      <c r="L18" s="95">
        <f>[1]Fjärrvärmeproduktion!V172</f>
        <v>0</v>
      </c>
      <c r="M18" s="95"/>
      <c r="N18" s="95"/>
      <c r="O18" s="95"/>
      <c r="P18" s="95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95">
        <f>[1]Fjärrvärmeproduktion!$N$178</f>
        <v>21030</v>
      </c>
      <c r="C19" s="95"/>
      <c r="D19" s="95">
        <f>[1]Fjärrvärmeproduktion!$N$179</f>
        <v>537</v>
      </c>
      <c r="E19" s="95">
        <f>[1]Fjärrvärmeproduktion!$Q$180</f>
        <v>0</v>
      </c>
      <c r="F19" s="95">
        <f>[1]Fjärrvärmeproduktion!$N$181</f>
        <v>0</v>
      </c>
      <c r="G19" s="95">
        <f>[1]Fjärrvärmeproduktion!$R$182</f>
        <v>0</v>
      </c>
      <c r="H19" s="95">
        <f>[1]Fjärrvärmeproduktion!$S$183</f>
        <v>23638</v>
      </c>
      <c r="I19" s="95">
        <f>[1]Fjärrvärmeproduktion!$N$184</f>
        <v>0</v>
      </c>
      <c r="J19" s="95">
        <f>[1]Fjärrvärmeproduktion!$T$182</f>
        <v>0</v>
      </c>
      <c r="K19" s="95">
        <f>[1]Fjärrvärmeproduktion!U180</f>
        <v>0</v>
      </c>
      <c r="L19" s="95">
        <f>[1]Fjärrvärmeproduktion!V180</f>
        <v>0</v>
      </c>
      <c r="M19" s="95"/>
      <c r="N19" s="95"/>
      <c r="O19" s="95"/>
      <c r="P19" s="95">
        <f t="shared" ref="P19:P24" si="2">SUM(C19:O19)</f>
        <v>24175</v>
      </c>
      <c r="Q19" s="2"/>
      <c r="R19" s="2"/>
      <c r="S19" s="2"/>
      <c r="T19" s="2"/>
    </row>
    <row r="20" spans="1:34" ht="15.75">
      <c r="A20" s="3" t="s">
        <v>20</v>
      </c>
      <c r="B20" s="95">
        <f>[1]Fjärrvärmeproduktion!$N$186</f>
        <v>0</v>
      </c>
      <c r="C20" s="95"/>
      <c r="D20" s="95">
        <f>[1]Fjärrvärmeproduktion!$N$187</f>
        <v>0</v>
      </c>
      <c r="E20" s="95">
        <f>[1]Fjärrvärmeproduktion!$Q$188</f>
        <v>0</v>
      </c>
      <c r="F20" s="95">
        <f>[1]Fjärrvärmeproduktion!$N$189</f>
        <v>0</v>
      </c>
      <c r="G20" s="95">
        <f>[1]Fjärrvärmeproduktion!$R$190</f>
        <v>0</v>
      </c>
      <c r="H20" s="95">
        <f>[1]Fjärrvärmeproduktion!$S$191</f>
        <v>0</v>
      </c>
      <c r="I20" s="95">
        <f>[1]Fjärrvärmeproduktion!$N$192</f>
        <v>0</v>
      </c>
      <c r="J20" s="95">
        <f>[1]Fjärrvärmeproduktion!$T$190</f>
        <v>0</v>
      </c>
      <c r="K20" s="95">
        <f>[1]Fjärrvärmeproduktion!U188</f>
        <v>0</v>
      </c>
      <c r="L20" s="95">
        <f>[1]Fjärrvärmeproduktion!V188</f>
        <v>0</v>
      </c>
      <c r="M20" s="95"/>
      <c r="N20" s="95"/>
      <c r="O20" s="95"/>
      <c r="P20" s="95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5">
        <f>[1]Fjärrvärmeproduktion!$N$194</f>
        <v>0</v>
      </c>
      <c r="C21" s="95"/>
      <c r="D21" s="95">
        <f>[1]Fjärrvärmeproduktion!$N$195</f>
        <v>0</v>
      </c>
      <c r="E21" s="95">
        <f>[1]Fjärrvärmeproduktion!$Q$196</f>
        <v>0</v>
      </c>
      <c r="F21" s="95">
        <f>[1]Fjärrvärmeproduktion!$N$197</f>
        <v>0</v>
      </c>
      <c r="G21" s="95">
        <f>[1]Fjärrvärmeproduktion!$R$198</f>
        <v>0</v>
      </c>
      <c r="H21" s="95">
        <f>[1]Fjärrvärmeproduktion!$S$199</f>
        <v>0</v>
      </c>
      <c r="I21" s="95">
        <f>[1]Fjärrvärmeproduktion!$N$200</f>
        <v>0</v>
      </c>
      <c r="J21" s="95">
        <f>[1]Fjärrvärmeproduktion!$T$198</f>
        <v>0</v>
      </c>
      <c r="K21" s="95">
        <f>[1]Fjärrvärmeproduktion!U196</f>
        <v>0</v>
      </c>
      <c r="L21" s="95">
        <f>[1]Fjärrvärmeproduktion!V196</f>
        <v>0</v>
      </c>
      <c r="M21" s="95"/>
      <c r="N21" s="95"/>
      <c r="O21" s="95"/>
      <c r="P21" s="95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5">
        <f>[1]Fjärrvärmeproduktion!$N$202</f>
        <v>0</v>
      </c>
      <c r="C22" s="95"/>
      <c r="D22" s="95">
        <f>[1]Fjärrvärmeproduktion!$N$203</f>
        <v>0</v>
      </c>
      <c r="E22" s="95">
        <f>[1]Fjärrvärmeproduktion!$Q$204</f>
        <v>0</v>
      </c>
      <c r="F22" s="95">
        <f>[1]Fjärrvärmeproduktion!$N$205</f>
        <v>0</v>
      </c>
      <c r="G22" s="95">
        <f>[1]Fjärrvärmeproduktion!$R$206</f>
        <v>0</v>
      </c>
      <c r="H22" s="95">
        <f>[1]Fjärrvärmeproduktion!$S$207</f>
        <v>0</v>
      </c>
      <c r="I22" s="95">
        <f>[1]Fjärrvärmeproduktion!$N$208</f>
        <v>0</v>
      </c>
      <c r="J22" s="95">
        <f>[1]Fjärrvärmeproduktion!$T$206</f>
        <v>0</v>
      </c>
      <c r="K22" s="95">
        <f>[1]Fjärrvärmeproduktion!U204</f>
        <v>0</v>
      </c>
      <c r="L22" s="95">
        <f>[1]Fjärrvärmeproduktion!V204</f>
        <v>0</v>
      </c>
      <c r="M22" s="95"/>
      <c r="N22" s="95"/>
      <c r="O22" s="95"/>
      <c r="P22" s="95">
        <f t="shared" si="2"/>
        <v>0</v>
      </c>
      <c r="Q22" s="29"/>
      <c r="R22" s="41" t="s">
        <v>24</v>
      </c>
      <c r="S22" s="87" t="str">
        <f>P43/1000 &amp;" GWh"</f>
        <v>239,01728 GWh</v>
      </c>
      <c r="T22" s="36"/>
      <c r="U22" s="34"/>
    </row>
    <row r="23" spans="1:34" ht="15.75">
      <c r="A23" s="3" t="s">
        <v>23</v>
      </c>
      <c r="B23" s="95">
        <f>[1]Fjärrvärmeproduktion!$N$210</f>
        <v>0</v>
      </c>
      <c r="C23" s="95"/>
      <c r="D23" s="95">
        <f>[1]Fjärrvärmeproduktion!$N$211</f>
        <v>0</v>
      </c>
      <c r="E23" s="95">
        <f>[1]Fjärrvärmeproduktion!$Q$212</f>
        <v>0</v>
      </c>
      <c r="F23" s="95">
        <f>[1]Fjärrvärmeproduktion!$N$213</f>
        <v>0</v>
      </c>
      <c r="G23" s="95">
        <f>[1]Fjärrvärmeproduktion!$R$214</f>
        <v>0</v>
      </c>
      <c r="H23" s="95">
        <f>[1]Fjärrvärmeproduktion!$S$215</f>
        <v>0</v>
      </c>
      <c r="I23" s="95">
        <f>[1]Fjärrvärmeproduktion!$N$216</f>
        <v>0</v>
      </c>
      <c r="J23" s="95">
        <f>[1]Fjärrvärmeproduktion!$T$214</f>
        <v>0</v>
      </c>
      <c r="K23" s="95">
        <f>[1]Fjärrvärmeproduktion!U212</f>
        <v>0</v>
      </c>
      <c r="L23" s="95">
        <f>[1]Fjärrvärmeproduktion!V212</f>
        <v>0</v>
      </c>
      <c r="M23" s="95"/>
      <c r="N23" s="95"/>
      <c r="O23" s="95"/>
      <c r="P23" s="95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5">
        <f>SUM(B18:B23)</f>
        <v>21030</v>
      </c>
      <c r="C24" s="95">
        <f t="shared" ref="C24:O24" si="3">SUM(C18:C23)</f>
        <v>0</v>
      </c>
      <c r="D24" s="95">
        <f t="shared" si="3"/>
        <v>537</v>
      </c>
      <c r="E24" s="95">
        <f t="shared" si="3"/>
        <v>0</v>
      </c>
      <c r="F24" s="95">
        <f t="shared" si="3"/>
        <v>0</v>
      </c>
      <c r="G24" s="95">
        <f t="shared" si="3"/>
        <v>0</v>
      </c>
      <c r="H24" s="95">
        <f t="shared" si="3"/>
        <v>23638</v>
      </c>
      <c r="I24" s="95">
        <f t="shared" si="3"/>
        <v>0</v>
      </c>
      <c r="J24" s="95">
        <f t="shared" si="3"/>
        <v>0</v>
      </c>
      <c r="K24" s="95">
        <f t="shared" si="3"/>
        <v>0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5">
        <f t="shared" si="3"/>
        <v>0</v>
      </c>
      <c r="P24" s="95">
        <f t="shared" si="2"/>
        <v>24175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83,82528 GWh</v>
      </c>
      <c r="T25" s="40">
        <f>C$44</f>
        <v>0.35070803249037058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70,327 GWh</v>
      </c>
      <c r="T26" s="40">
        <f>D$44</f>
        <v>0.29423395664112656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2404 Vindeln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11,393 GWh</v>
      </c>
      <c r="T29" s="40">
        <f>G$44</f>
        <v>4.7666009754608538E-2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73,472 GWh</v>
      </c>
      <c r="T30" s="40">
        <f>H$44</f>
        <v>0.30739200111389436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[1]Slutanvändning!$N$251</f>
        <v>0</v>
      </c>
      <c r="C32" s="107">
        <f>[1]Slutanvändning!$N$252</f>
        <v>13312</v>
      </c>
      <c r="D32" s="95">
        <f>[1]Slutanvändning!$N$245</f>
        <v>4231</v>
      </c>
      <c r="E32" s="95">
        <f>[1]Slutanvändning!$Q$246</f>
        <v>0</v>
      </c>
      <c r="F32" s="107">
        <f>[1]Slutanvändning!$N$247</f>
        <v>0</v>
      </c>
      <c r="G32" s="95">
        <f>[1]Slutanvändning!$N$248</f>
        <v>983</v>
      </c>
      <c r="H32" s="107">
        <f>[1]Slutanvändning!$N$249</f>
        <v>0</v>
      </c>
      <c r="I32" s="95">
        <f>[1]Slutanvändning!$N$250</f>
        <v>0</v>
      </c>
      <c r="J32" s="95">
        <v>0</v>
      </c>
      <c r="K32" s="95">
        <f>[1]Slutanvändning!U246</f>
        <v>0</v>
      </c>
      <c r="L32" s="95">
        <f>[1]Slutanvändning!V246</f>
        <v>0</v>
      </c>
      <c r="M32" s="95">
        <v>0</v>
      </c>
      <c r="N32" s="95"/>
      <c r="O32" s="95"/>
      <c r="P32" s="95">
        <f t="shared" ref="P32:P38" si="4">SUM(B32:N32)</f>
        <v>18526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[1]Slutanvändning!$N$260</f>
        <v>2209</v>
      </c>
      <c r="C33" s="135">
        <f>[1]Slutanvändning!$N$261</f>
        <v>13377</v>
      </c>
      <c r="D33" s="95">
        <f>[1]Slutanvändning!$N$254</f>
        <v>2142</v>
      </c>
      <c r="E33" s="95">
        <f>[1]Slutanvändning!$Q$255</f>
        <v>0</v>
      </c>
      <c r="F33" s="135">
        <f>[1]Slutanvändning!$N$256</f>
        <v>0</v>
      </c>
      <c r="G33" s="95">
        <f>[1]Slutanvändning!$N$257</f>
        <v>0</v>
      </c>
      <c r="H33" s="135">
        <f>[1]Slutanvändning!$N$258</f>
        <v>26648</v>
      </c>
      <c r="I33" s="95">
        <f>[1]Slutanvändning!$N$259</f>
        <v>0</v>
      </c>
      <c r="J33" s="95">
        <v>0</v>
      </c>
      <c r="K33" s="95">
        <f>[1]Slutanvändning!U255</f>
        <v>0</v>
      </c>
      <c r="L33" s="95">
        <f>[1]Slutanvändning!V255</f>
        <v>0</v>
      </c>
      <c r="M33" s="95">
        <v>0</v>
      </c>
      <c r="N33" s="95"/>
      <c r="O33" s="95"/>
      <c r="P33" s="95">
        <f t="shared" si="4"/>
        <v>44376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5">
        <f>[1]Slutanvändning!$N$269</f>
        <v>6404</v>
      </c>
      <c r="C34" s="107">
        <f>[1]Slutanvändning!$N$270</f>
        <v>7466</v>
      </c>
      <c r="D34" s="95">
        <f>[1]Slutanvändning!$N$263</f>
        <v>0</v>
      </c>
      <c r="E34" s="95">
        <f>[1]Slutanvändning!$Q$264</f>
        <v>0</v>
      </c>
      <c r="F34" s="107">
        <f>[1]Slutanvändning!$N$265</f>
        <v>0</v>
      </c>
      <c r="G34" s="95">
        <f>[1]Slutanvändning!$N$266</f>
        <v>0</v>
      </c>
      <c r="H34" s="107">
        <f>[1]Slutanvändning!$N$267</f>
        <v>0</v>
      </c>
      <c r="I34" s="95">
        <f>[1]Slutanvändning!$N$268</f>
        <v>0</v>
      </c>
      <c r="J34" s="95">
        <v>0</v>
      </c>
      <c r="K34" s="95">
        <f>[1]Slutanvändning!U264</f>
        <v>0</v>
      </c>
      <c r="L34" s="95">
        <f>[1]Slutanvändning!V264</f>
        <v>0</v>
      </c>
      <c r="M34" s="95">
        <v>0</v>
      </c>
      <c r="N34" s="95"/>
      <c r="O34" s="95"/>
      <c r="P34" s="95">
        <f t="shared" si="4"/>
        <v>13870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[1]Slutanvändning!$N$278</f>
        <v>0</v>
      </c>
      <c r="C35" s="107">
        <f>[1]Slutanvändning!$N$279</f>
        <v>172</v>
      </c>
      <c r="D35" s="95">
        <f>[1]Slutanvändning!$N$272</f>
        <v>60544</v>
      </c>
      <c r="E35" s="95">
        <f>[1]Slutanvändning!$Q$273</f>
        <v>0</v>
      </c>
      <c r="F35" s="107">
        <f>[1]Slutanvändning!$N$274</f>
        <v>0</v>
      </c>
      <c r="G35" s="95">
        <f>[1]Slutanvändning!$N$275</f>
        <v>10410</v>
      </c>
      <c r="H35" s="107">
        <f>[1]Slutanvändning!$N$276</f>
        <v>0</v>
      </c>
      <c r="I35" s="95">
        <f>[1]Slutanvändning!$N$277</f>
        <v>0</v>
      </c>
      <c r="J35" s="95">
        <v>0</v>
      </c>
      <c r="K35" s="95">
        <f>[1]Slutanvändning!U273</f>
        <v>0</v>
      </c>
      <c r="L35" s="95">
        <f>[1]Slutanvändning!V273</f>
        <v>0</v>
      </c>
      <c r="M35" s="95">
        <v>0</v>
      </c>
      <c r="N35" s="95"/>
      <c r="O35" s="95"/>
      <c r="P35" s="95">
        <f>SUM(B35:N35)</f>
        <v>71126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[1]Slutanvändning!$N$287</f>
        <v>2337</v>
      </c>
      <c r="C36" s="107">
        <f>[1]Slutanvändning!$N$288</f>
        <v>8736</v>
      </c>
      <c r="D36" s="95">
        <f>[1]Slutanvändning!$N$281</f>
        <v>2589</v>
      </c>
      <c r="E36" s="95">
        <f>[1]Slutanvändning!$Q$282</f>
        <v>0</v>
      </c>
      <c r="F36" s="107">
        <f>[1]Slutanvändning!$N$283</f>
        <v>0</v>
      </c>
      <c r="G36" s="95">
        <f>[1]Slutanvändning!$N$284</f>
        <v>0</v>
      </c>
      <c r="H36" s="107">
        <f>[1]Slutanvändning!$N$285</f>
        <v>0</v>
      </c>
      <c r="I36" s="95">
        <f>[1]Slutanvändning!$N$286</f>
        <v>0</v>
      </c>
      <c r="J36" s="95">
        <v>0</v>
      </c>
      <c r="K36" s="95">
        <f>[1]Slutanvändning!U282</f>
        <v>0</v>
      </c>
      <c r="L36" s="95">
        <f>[1]Slutanvändning!V282</f>
        <v>0</v>
      </c>
      <c r="M36" s="95">
        <v>0</v>
      </c>
      <c r="N36" s="95"/>
      <c r="O36" s="95"/>
      <c r="P36" s="95">
        <f t="shared" si="4"/>
        <v>13662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[1]Slutanvändning!$N$296</f>
        <v>2817</v>
      </c>
      <c r="C37" s="107">
        <f>[1]Slutanvändning!$N$297</f>
        <v>27246</v>
      </c>
      <c r="D37" s="95">
        <f>[1]Slutanvändning!$N$290</f>
        <v>284</v>
      </c>
      <c r="E37" s="95">
        <f>[1]Slutanvändning!$Q$291</f>
        <v>0</v>
      </c>
      <c r="F37" s="107">
        <f>[1]Slutanvändning!$N$292</f>
        <v>0</v>
      </c>
      <c r="G37" s="95">
        <f>[1]Slutanvändning!$N$293</f>
        <v>0</v>
      </c>
      <c r="H37" s="107">
        <f>[1]Slutanvändning!$N$294</f>
        <v>23186</v>
      </c>
      <c r="I37" s="95">
        <f>[1]Slutanvändning!$N$295</f>
        <v>0</v>
      </c>
      <c r="J37" s="95">
        <v>0</v>
      </c>
      <c r="K37" s="95">
        <f>[1]Slutanvändning!U291</f>
        <v>0</v>
      </c>
      <c r="L37" s="95">
        <f>[1]Slutanvändning!V291</f>
        <v>0</v>
      </c>
      <c r="M37" s="95">
        <v>0</v>
      </c>
      <c r="N37" s="95"/>
      <c r="O37" s="95"/>
      <c r="P37" s="95">
        <f t="shared" si="4"/>
        <v>53533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[1]Slutanvändning!$N$305</f>
        <v>3309</v>
      </c>
      <c r="C38" s="107">
        <f>[1]Slutanvändning!$N$306</f>
        <v>2343</v>
      </c>
      <c r="D38" s="95">
        <f>[1]Slutanvändning!$N$299</f>
        <v>0</v>
      </c>
      <c r="E38" s="95">
        <f>[1]Slutanvändning!$Q$300</f>
        <v>0</v>
      </c>
      <c r="F38" s="107">
        <f>[1]Slutanvändning!$N$301</f>
        <v>0</v>
      </c>
      <c r="G38" s="95">
        <f>[1]Slutanvändning!$N$302</f>
        <v>0</v>
      </c>
      <c r="H38" s="107">
        <f>[1]Slutanvändning!$N$303</f>
        <v>0</v>
      </c>
      <c r="I38" s="95">
        <f>[1]Slutanvändning!$N$304</f>
        <v>0</v>
      </c>
      <c r="J38" s="95">
        <v>0</v>
      </c>
      <c r="K38" s="95">
        <f>[1]Slutanvändning!U300</f>
        <v>0</v>
      </c>
      <c r="L38" s="95">
        <f>[1]Slutanvändning!V300</f>
        <v>0</v>
      </c>
      <c r="M38" s="95">
        <v>0</v>
      </c>
      <c r="N38" s="95"/>
      <c r="O38" s="95"/>
      <c r="P38" s="95">
        <f t="shared" si="4"/>
        <v>5652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[1]Slutanvändning!$N$314</f>
        <v>0</v>
      </c>
      <c r="C39" s="107">
        <f>[1]Slutanvändning!$N$315</f>
        <v>4964</v>
      </c>
      <c r="D39" s="95">
        <f>[1]Slutanvändning!$N$308</f>
        <v>0</v>
      </c>
      <c r="E39" s="95">
        <f>[1]Slutanvändning!$Q$309</f>
        <v>0</v>
      </c>
      <c r="F39" s="107">
        <f>[1]Slutanvändning!$N$310</f>
        <v>0</v>
      </c>
      <c r="G39" s="95">
        <f>[1]Slutanvändning!$N$311</f>
        <v>0</v>
      </c>
      <c r="H39" s="107">
        <f>[1]Slutanvändning!$N$312</f>
        <v>0</v>
      </c>
      <c r="I39" s="95">
        <f>[1]Slutanvändning!$N$313</f>
        <v>0</v>
      </c>
      <c r="J39" s="95">
        <v>0</v>
      </c>
      <c r="K39" s="95">
        <f>[1]Slutanvändning!U309</f>
        <v>0</v>
      </c>
      <c r="L39" s="95">
        <f>[1]Slutanvändning!V309</f>
        <v>0</v>
      </c>
      <c r="M39" s="95">
        <v>0</v>
      </c>
      <c r="N39" s="95"/>
      <c r="O39" s="95"/>
      <c r="P39" s="95">
        <f>SUM(B39:N39)</f>
        <v>4964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17076</v>
      </c>
      <c r="C40" s="120">
        <f t="shared" ref="C40:O40" si="5">SUM(C32:C39)</f>
        <v>77616</v>
      </c>
      <c r="D40" s="95">
        <f t="shared" si="5"/>
        <v>69790</v>
      </c>
      <c r="E40" s="95">
        <f t="shared" si="5"/>
        <v>0</v>
      </c>
      <c r="F40" s="120">
        <f>SUM(F32:F39)</f>
        <v>0</v>
      </c>
      <c r="G40" s="95">
        <f t="shared" si="5"/>
        <v>11393</v>
      </c>
      <c r="H40" s="120">
        <f t="shared" si="5"/>
        <v>49834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95">
        <f>SUM(B40:N40)</f>
        <v>225709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10,16328 GWh</v>
      </c>
      <c r="T41" s="62"/>
    </row>
    <row r="42" spans="1:47">
      <c r="A42" s="44" t="s">
        <v>43</v>
      </c>
      <c r="B42" s="96">
        <f>B39+B38+B37</f>
        <v>6126</v>
      </c>
      <c r="C42" s="96">
        <f>C39+C38+C37</f>
        <v>34553</v>
      </c>
      <c r="D42" s="96">
        <f>D39+D38+D37</f>
        <v>284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23186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64149</v>
      </c>
      <c r="Q42" s="32"/>
      <c r="R42" s="39" t="s">
        <v>41</v>
      </c>
      <c r="S42" s="9" t="str">
        <f>P42/1000 &amp;" GWh"</f>
        <v>64,149 GWh</v>
      </c>
      <c r="T42" s="40">
        <f>P42/P40</f>
        <v>0.28421108595581035</v>
      </c>
    </row>
    <row r="43" spans="1:47">
      <c r="A43" s="45" t="s">
        <v>45</v>
      </c>
      <c r="B43" s="121"/>
      <c r="C43" s="122">
        <f>C40+C24-C7+C46</f>
        <v>83825.279999999999</v>
      </c>
      <c r="D43" s="122">
        <f t="shared" ref="D43:O43" si="7">D11+D24+D40</f>
        <v>70327</v>
      </c>
      <c r="E43" s="122">
        <f t="shared" si="7"/>
        <v>0</v>
      </c>
      <c r="F43" s="122">
        <f t="shared" si="7"/>
        <v>0</v>
      </c>
      <c r="G43" s="122">
        <f t="shared" si="7"/>
        <v>11393</v>
      </c>
      <c r="H43" s="122">
        <f t="shared" si="7"/>
        <v>73472</v>
      </c>
      <c r="I43" s="122">
        <f t="shared" si="7"/>
        <v>0</v>
      </c>
      <c r="J43" s="122">
        <f t="shared" si="7"/>
        <v>0</v>
      </c>
      <c r="K43" s="122">
        <f t="shared" si="7"/>
        <v>0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239017.28</v>
      </c>
      <c r="Q43" s="32"/>
      <c r="R43" s="39" t="s">
        <v>42</v>
      </c>
      <c r="S43" s="9" t="str">
        <f>P36/1000 &amp;" GWh"</f>
        <v>13,662 GWh</v>
      </c>
      <c r="T43" s="60">
        <f>P36/P40</f>
        <v>6.0529265558750427E-2</v>
      </c>
    </row>
    <row r="44" spans="1:47">
      <c r="A44" s="45" t="s">
        <v>46</v>
      </c>
      <c r="B44" s="98"/>
      <c r="C44" s="106">
        <f>C43/$P$43</f>
        <v>0.35070803249037058</v>
      </c>
      <c r="D44" s="106">
        <f t="shared" ref="D44:P44" si="8">D43/$P$43</f>
        <v>0.29423395664112656</v>
      </c>
      <c r="E44" s="106">
        <f t="shared" si="8"/>
        <v>0</v>
      </c>
      <c r="F44" s="106">
        <f t="shared" si="8"/>
        <v>0</v>
      </c>
      <c r="G44" s="106">
        <f t="shared" si="8"/>
        <v>4.7666009754608538E-2</v>
      </c>
      <c r="H44" s="106">
        <f t="shared" si="8"/>
        <v>0.30739200111389436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13,87 GWh</v>
      </c>
      <c r="T44" s="40">
        <f>P34/P40</f>
        <v>6.1450806126472579E-2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18,526 GWh</v>
      </c>
      <c r="T45" s="40">
        <f>P32/P40</f>
        <v>8.2079137296253143E-2</v>
      </c>
      <c r="U45" s="34"/>
    </row>
    <row r="46" spans="1:47">
      <c r="A46" s="46" t="s">
        <v>49</v>
      </c>
      <c r="B46" s="66">
        <f>B24-B40</f>
        <v>3954</v>
      </c>
      <c r="C46" s="66">
        <f>(C40+C24)*0.08</f>
        <v>6209.28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44,376 GWh</v>
      </c>
      <c r="T46" s="60">
        <f>P33/P40</f>
        <v>0.19660713573672295</v>
      </c>
      <c r="U46" s="34"/>
    </row>
    <row r="47" spans="1:47">
      <c r="A47" s="46" t="s">
        <v>51</v>
      </c>
      <c r="B47" s="99">
        <f>B46/B24</f>
        <v>0.18801711840228244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71,126 GWh</v>
      </c>
      <c r="T47" s="60">
        <f>P35/P40</f>
        <v>0.31512256932599053</v>
      </c>
    </row>
    <row r="48" spans="1:47" ht="15.75" thickBot="1">
      <c r="A48" s="11"/>
      <c r="B48" s="100"/>
      <c r="C48" s="102"/>
      <c r="D48" s="102"/>
      <c r="E48" s="102"/>
      <c r="F48" s="103"/>
      <c r="G48" s="102"/>
      <c r="H48" s="102"/>
      <c r="I48" s="103"/>
      <c r="J48" s="102"/>
      <c r="K48" s="102"/>
      <c r="L48" s="102"/>
      <c r="M48" s="102"/>
      <c r="N48" s="103"/>
      <c r="O48" s="103"/>
      <c r="P48" s="103"/>
      <c r="Q48" s="86"/>
      <c r="R48" s="67" t="s">
        <v>50</v>
      </c>
      <c r="S48" s="68" t="str">
        <f>P40/1000 &amp;" GWh"</f>
        <v>225,709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00"/>
      <c r="C49" s="102"/>
      <c r="D49" s="102"/>
      <c r="E49" s="102"/>
      <c r="F49" s="103"/>
      <c r="G49" s="102"/>
      <c r="H49" s="102"/>
      <c r="I49" s="103"/>
      <c r="J49" s="102"/>
      <c r="K49" s="102"/>
      <c r="L49" s="102"/>
      <c r="M49" s="102"/>
      <c r="N49" s="103"/>
      <c r="O49" s="103"/>
      <c r="P49" s="103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71"/>
  <sheetViews>
    <sheetView topLeftCell="G3" zoomScale="80" zoomScaleNormal="8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82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31">
        <f>[1]Solceller!$C$13</f>
        <v>38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107">
        <f>[1]Elproduktion!$N$402</f>
        <v>0</v>
      </c>
      <c r="D7" s="95">
        <f>[1]Elproduktion!$N$403</f>
        <v>0</v>
      </c>
      <c r="E7" s="95">
        <f>[1]Elproduktion!$Q$404</f>
        <v>0</v>
      </c>
      <c r="F7" s="95">
        <f>[1]Elproduktion!$N$405</f>
        <v>0</v>
      </c>
      <c r="G7" s="95">
        <f>[1]Elproduktion!$R$406</f>
        <v>0</v>
      </c>
      <c r="H7" s="95">
        <f>[1]Elproduktion!$S$407</f>
        <v>0</v>
      </c>
      <c r="I7" s="95">
        <f>[1]Elproduktion!$N$408</f>
        <v>0</v>
      </c>
      <c r="J7" s="95">
        <f>[1]Elproduktion!$T$406</f>
        <v>0</v>
      </c>
      <c r="K7" s="95">
        <f>[1]Elproduktion!U404</f>
        <v>0</v>
      </c>
      <c r="L7" s="95">
        <f>[1]Elproduktion!V404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107">
        <f>[1]Elproduktion!$N$410</f>
        <v>0</v>
      </c>
      <c r="D8" s="95">
        <f>[1]Elproduktion!$N$411</f>
        <v>0</v>
      </c>
      <c r="E8" s="95">
        <f>[1]Elproduktion!$Q$412</f>
        <v>0</v>
      </c>
      <c r="F8" s="95">
        <f>[1]Elproduktion!$N$413</f>
        <v>0</v>
      </c>
      <c r="G8" s="95">
        <f>[1]Elproduktion!$R$414</f>
        <v>0</v>
      </c>
      <c r="H8" s="95">
        <f>[1]Elproduktion!$S$415</f>
        <v>0</v>
      </c>
      <c r="I8" s="95">
        <f>[1]Elproduktion!$N$416</f>
        <v>0</v>
      </c>
      <c r="J8" s="95">
        <f>[1]Elproduktion!$T$414</f>
        <v>0</v>
      </c>
      <c r="K8" s="95">
        <f>[1]Elproduktion!U412</f>
        <v>0</v>
      </c>
      <c r="L8" s="95">
        <f>[1]Elproduktion!V412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29">
        <f>[1]Elproduktion!$N$418</f>
        <v>1190000</v>
      </c>
      <c r="D9" s="95">
        <f>[1]Elproduktion!$N$419</f>
        <v>0</v>
      </c>
      <c r="E9" s="95">
        <f>[1]Elproduktion!$Q$420</f>
        <v>0</v>
      </c>
      <c r="F9" s="95">
        <f>[1]Elproduktion!$N$421</f>
        <v>0</v>
      </c>
      <c r="G9" s="95">
        <f>[1]Elproduktion!$R$422</f>
        <v>0</v>
      </c>
      <c r="H9" s="95">
        <f>[1]Elproduktion!$S$423</f>
        <v>0</v>
      </c>
      <c r="I9" s="95">
        <f>[1]Elproduktion!$N$424</f>
        <v>0</v>
      </c>
      <c r="J9" s="95">
        <f>[1]Elproduktion!$T$422</f>
        <v>0</v>
      </c>
      <c r="K9" s="95">
        <f>[1]Elproduktion!U420</f>
        <v>0</v>
      </c>
      <c r="L9" s="95">
        <f>[1]Elproduktion!V420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07">
        <f>[1]Elproduktion!$N$426</f>
        <v>0</v>
      </c>
      <c r="D10" s="95">
        <f>[1]Elproduktion!$N$427</f>
        <v>0</v>
      </c>
      <c r="E10" s="95">
        <f>[1]Elproduktion!$Q$428</f>
        <v>0</v>
      </c>
      <c r="F10" s="95">
        <f>[1]Elproduktion!$N$429</f>
        <v>0</v>
      </c>
      <c r="G10" s="95">
        <f>[1]Elproduktion!$R$430</f>
        <v>0</v>
      </c>
      <c r="H10" s="95">
        <f>[1]Elproduktion!$S$431</f>
        <v>0</v>
      </c>
      <c r="I10" s="95">
        <f>[1]Elproduktion!$N$432</f>
        <v>0</v>
      </c>
      <c r="J10" s="95">
        <f>[1]Elproduktion!$T$430</f>
        <v>0</v>
      </c>
      <c r="K10" s="95">
        <f>[1]Elproduktion!U428</f>
        <v>0</v>
      </c>
      <c r="L10" s="95">
        <f>[1]Elproduktion!V428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1">
        <f>SUM(C5:C10)</f>
        <v>1190038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2460 Vännäs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95">
        <f>[1]Fjärrvärmeproduktion!$N$562</f>
        <v>0</v>
      </c>
      <c r="C18" s="95"/>
      <c r="D18" s="95">
        <f>[1]Fjärrvärmeproduktion!$N$563</f>
        <v>0</v>
      </c>
      <c r="E18" s="95">
        <f>[1]Fjärrvärmeproduktion!$Q$564</f>
        <v>0</v>
      </c>
      <c r="F18" s="95">
        <f>[1]Fjärrvärmeproduktion!$N$565</f>
        <v>0</v>
      </c>
      <c r="G18" s="95">
        <f>[1]Fjärrvärmeproduktion!$R$566</f>
        <v>0</v>
      </c>
      <c r="H18" s="95">
        <f>[1]Fjärrvärmeproduktion!$S$567</f>
        <v>0</v>
      </c>
      <c r="I18" s="95">
        <f>[1]Fjärrvärmeproduktion!$N$568</f>
        <v>0</v>
      </c>
      <c r="J18" s="95">
        <f>[1]Fjärrvärmeproduktion!$T$566</f>
        <v>0</v>
      </c>
      <c r="K18" s="95">
        <f>[1]Fjärrvärmeproduktion!U564</f>
        <v>0</v>
      </c>
      <c r="L18" s="95">
        <f>[1]Fjärrvärmeproduktion!V564</f>
        <v>0</v>
      </c>
      <c r="M18" s="95"/>
      <c r="N18" s="95"/>
      <c r="O18" s="95"/>
      <c r="P18" s="95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95">
        <f>[1]Fjärrvärmeproduktion!$N$570+[1]Fjärrvärmeproduktion!$N$602</f>
        <v>51662</v>
      </c>
      <c r="C19" s="95"/>
      <c r="D19" s="95">
        <f>[1]Fjärrvärmeproduktion!$N$571</f>
        <v>1174</v>
      </c>
      <c r="E19" s="95">
        <f>[1]Fjärrvärmeproduktion!$Q$572</f>
        <v>0</v>
      </c>
      <c r="F19" s="95">
        <f>[1]Fjärrvärmeproduktion!$N$573</f>
        <v>0</v>
      </c>
      <c r="G19" s="95">
        <f>[1]Fjärrvärmeproduktion!$R$574</f>
        <v>0</v>
      </c>
      <c r="H19" s="95">
        <f>[1]Fjärrvärmeproduktion!$S$575</f>
        <v>55458</v>
      </c>
      <c r="I19" s="95">
        <f>[1]Fjärrvärmeproduktion!$N$576</f>
        <v>0</v>
      </c>
      <c r="J19" s="95">
        <f>[1]Fjärrvärmeproduktion!$T$574</f>
        <v>0</v>
      </c>
      <c r="K19" s="95">
        <f>[1]Fjärrvärmeproduktion!U572</f>
        <v>0</v>
      </c>
      <c r="L19" s="95">
        <f>[1]Fjärrvärmeproduktion!V572</f>
        <v>0</v>
      </c>
      <c r="M19" s="95"/>
      <c r="N19" s="95"/>
      <c r="O19" s="95"/>
      <c r="P19" s="95">
        <f t="shared" ref="P19:P24" si="2">SUM(C19:O19)</f>
        <v>56632</v>
      </c>
      <c r="Q19" s="2"/>
      <c r="R19" s="2"/>
      <c r="S19" s="2"/>
      <c r="T19" s="2"/>
    </row>
    <row r="20" spans="1:34" ht="15.75">
      <c r="A20" s="3" t="s">
        <v>20</v>
      </c>
      <c r="B20" s="95">
        <f>[1]Fjärrvärmeproduktion!$N$578</f>
        <v>0</v>
      </c>
      <c r="C20" s="95"/>
      <c r="D20" s="95">
        <f>[1]Fjärrvärmeproduktion!$N$579</f>
        <v>0</v>
      </c>
      <c r="E20" s="95">
        <f>[1]Fjärrvärmeproduktion!$Q$580</f>
        <v>0</v>
      </c>
      <c r="F20" s="95">
        <f>[1]Fjärrvärmeproduktion!$N$581</f>
        <v>0</v>
      </c>
      <c r="G20" s="95">
        <f>[1]Fjärrvärmeproduktion!$R$582</f>
        <v>0</v>
      </c>
      <c r="H20" s="95">
        <f>[1]Fjärrvärmeproduktion!$S$583</f>
        <v>0</v>
      </c>
      <c r="I20" s="95">
        <f>[1]Fjärrvärmeproduktion!$N$584</f>
        <v>0</v>
      </c>
      <c r="J20" s="95">
        <f>[1]Fjärrvärmeproduktion!$T$582</f>
        <v>0</v>
      </c>
      <c r="K20" s="95">
        <f>[1]Fjärrvärmeproduktion!U580</f>
        <v>0</v>
      </c>
      <c r="L20" s="95">
        <f>[1]Fjärrvärmeproduktion!V580</f>
        <v>0</v>
      </c>
      <c r="M20" s="95"/>
      <c r="N20" s="95"/>
      <c r="O20" s="95"/>
      <c r="P20" s="95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5">
        <f>[1]Fjärrvärmeproduktion!$N$586</f>
        <v>0</v>
      </c>
      <c r="C21" s="95"/>
      <c r="D21" s="95">
        <f>[1]Fjärrvärmeproduktion!$N$587</f>
        <v>0</v>
      </c>
      <c r="E21" s="95">
        <f>[1]Fjärrvärmeproduktion!$Q$588</f>
        <v>0</v>
      </c>
      <c r="F21" s="95">
        <f>[1]Fjärrvärmeproduktion!$N$589</f>
        <v>0</v>
      </c>
      <c r="G21" s="95">
        <f>[1]Fjärrvärmeproduktion!$R$590</f>
        <v>0</v>
      </c>
      <c r="H21" s="95">
        <f>[1]Fjärrvärmeproduktion!$S$591</f>
        <v>0</v>
      </c>
      <c r="I21" s="95">
        <f>[1]Fjärrvärmeproduktion!$N$592</f>
        <v>0</v>
      </c>
      <c r="J21" s="95">
        <f>[1]Fjärrvärmeproduktion!$T$590</f>
        <v>0</v>
      </c>
      <c r="K21" s="95">
        <f>[1]Fjärrvärmeproduktion!U588</f>
        <v>0</v>
      </c>
      <c r="L21" s="95">
        <f>[1]Fjärrvärmeproduktion!V588</f>
        <v>0</v>
      </c>
      <c r="M21" s="95"/>
      <c r="N21" s="95"/>
      <c r="O21" s="95"/>
      <c r="P21" s="95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5">
        <f>[1]Fjärrvärmeproduktion!$N$594</f>
        <v>0</v>
      </c>
      <c r="C22" s="95"/>
      <c r="D22" s="95">
        <f>[1]Fjärrvärmeproduktion!$N$595</f>
        <v>0</v>
      </c>
      <c r="E22" s="95">
        <f>[1]Fjärrvärmeproduktion!$Q$596</f>
        <v>0</v>
      </c>
      <c r="F22" s="95">
        <f>[1]Fjärrvärmeproduktion!$N$597</f>
        <v>0</v>
      </c>
      <c r="G22" s="95">
        <f>[1]Fjärrvärmeproduktion!$R$598</f>
        <v>0</v>
      </c>
      <c r="H22" s="95">
        <f>[1]Fjärrvärmeproduktion!$S$599</f>
        <v>0</v>
      </c>
      <c r="I22" s="95">
        <f>[1]Fjärrvärmeproduktion!$N$600</f>
        <v>0</v>
      </c>
      <c r="J22" s="95">
        <f>[1]Fjärrvärmeproduktion!$T$598</f>
        <v>0</v>
      </c>
      <c r="K22" s="95">
        <f>[1]Fjärrvärmeproduktion!U596</f>
        <v>0</v>
      </c>
      <c r="L22" s="95">
        <f>[1]Fjärrvärmeproduktion!V596</f>
        <v>0</v>
      </c>
      <c r="M22" s="95"/>
      <c r="N22" s="95"/>
      <c r="O22" s="95"/>
      <c r="P22" s="95">
        <f t="shared" si="2"/>
        <v>0</v>
      </c>
      <c r="Q22" s="29"/>
      <c r="R22" s="41" t="s">
        <v>24</v>
      </c>
      <c r="S22" s="87" t="str">
        <f>P43/1000 &amp;" GWh"</f>
        <v>323,37912 GWh</v>
      </c>
      <c r="T22" s="36"/>
      <c r="U22" s="34"/>
    </row>
    <row r="23" spans="1:34" ht="15.75">
      <c r="A23" s="3" t="s">
        <v>23</v>
      </c>
      <c r="B23" s="95">
        <v>0</v>
      </c>
      <c r="C23" s="95"/>
      <c r="D23" s="95">
        <f>[1]Fjärrvärmeproduktion!$N$603</f>
        <v>0</v>
      </c>
      <c r="E23" s="95">
        <f>[1]Fjärrvärmeproduktion!$Q$604</f>
        <v>0</v>
      </c>
      <c r="F23" s="95">
        <f>[1]Fjärrvärmeproduktion!$N$605</f>
        <v>0</v>
      </c>
      <c r="G23" s="95">
        <f>[1]Fjärrvärmeproduktion!$R$606</f>
        <v>0</v>
      </c>
      <c r="H23" s="95">
        <f>[1]Fjärrvärmeproduktion!$S$607</f>
        <v>0</v>
      </c>
      <c r="I23" s="95">
        <f>[1]Fjärrvärmeproduktion!$N$608</f>
        <v>0</v>
      </c>
      <c r="J23" s="95">
        <f>[1]Fjärrvärmeproduktion!$T$606</f>
        <v>0</v>
      </c>
      <c r="K23" s="95">
        <f>[1]Fjärrvärmeproduktion!U604</f>
        <v>0</v>
      </c>
      <c r="L23" s="95">
        <f>[1]Fjärrvärmeproduktion!V604</f>
        <v>0</v>
      </c>
      <c r="M23" s="95"/>
      <c r="N23" s="95"/>
      <c r="O23" s="95"/>
      <c r="P23" s="95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5">
        <f>SUM(B18:B23)</f>
        <v>51662</v>
      </c>
      <c r="C24" s="95">
        <f t="shared" ref="C24:O24" si="3">SUM(C18:C23)</f>
        <v>0</v>
      </c>
      <c r="D24" s="95">
        <f t="shared" si="3"/>
        <v>1174</v>
      </c>
      <c r="E24" s="95">
        <f t="shared" si="3"/>
        <v>0</v>
      </c>
      <c r="F24" s="95">
        <f t="shared" si="3"/>
        <v>0</v>
      </c>
      <c r="G24" s="95">
        <f t="shared" si="3"/>
        <v>0</v>
      </c>
      <c r="H24" s="95">
        <f t="shared" si="3"/>
        <v>55458</v>
      </c>
      <c r="I24" s="95">
        <f t="shared" si="3"/>
        <v>0</v>
      </c>
      <c r="J24" s="95">
        <f t="shared" si="3"/>
        <v>0</v>
      </c>
      <c r="K24" s="95">
        <f t="shared" si="3"/>
        <v>0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5">
        <f t="shared" si="3"/>
        <v>0</v>
      </c>
      <c r="P24" s="95">
        <f t="shared" si="2"/>
        <v>56632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90,51912 GWh</v>
      </c>
      <c r="T25" s="40">
        <f>C$44</f>
        <v>0.27991640276589286</v>
      </c>
      <c r="U25" s="34"/>
    </row>
    <row r="26" spans="1:34" ht="15.75">
      <c r="B26" s="10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105,456333333333 GWh</v>
      </c>
      <c r="T26" s="40">
        <f>D$44</f>
        <v>0.32610742874596643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2460 Vännäs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19,297 GWh</v>
      </c>
      <c r="T29" s="40">
        <f>G$44</f>
        <v>5.9672993110996157E-2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108,106666666667 GWh</v>
      </c>
      <c r="T30" s="40">
        <f>H$44</f>
        <v>0.33430317537714455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[1]Slutanvändning!$N$818</f>
        <v>0</v>
      </c>
      <c r="C32" s="107">
        <f>[1]Slutanvändning!$N$819</f>
        <v>7596</v>
      </c>
      <c r="D32" s="107">
        <f>[1]Slutanvändning!$N$812</f>
        <v>6280</v>
      </c>
      <c r="E32" s="95">
        <f>[1]Slutanvändning!$Q$813</f>
        <v>0</v>
      </c>
      <c r="F32" s="95">
        <f>[1]Slutanvändning!$N$814</f>
        <v>0</v>
      </c>
      <c r="G32" s="95">
        <f>[1]Slutanvändning!$N$815</f>
        <v>1458</v>
      </c>
      <c r="H32" s="107">
        <f>[1]Slutanvändning!$N$816</f>
        <v>0</v>
      </c>
      <c r="I32" s="95">
        <f>[1]Slutanvändning!$N$817</f>
        <v>0</v>
      </c>
      <c r="J32" s="95">
        <v>0</v>
      </c>
      <c r="K32" s="95">
        <f>[1]Slutanvändning!U813</f>
        <v>0</v>
      </c>
      <c r="L32" s="95">
        <f>[1]Slutanvändning!V813</f>
        <v>0</v>
      </c>
      <c r="M32" s="95">
        <v>0</v>
      </c>
      <c r="N32" s="95"/>
      <c r="O32" s="95"/>
      <c r="P32" s="95">
        <f t="shared" ref="P32:P38" si="4">SUM(B32:N32)</f>
        <v>15334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[1]Slutanvändning!$N$827</f>
        <v>2537</v>
      </c>
      <c r="C33" s="135">
        <f>[1]Slutanvändning!$N$828</f>
        <v>8021</v>
      </c>
      <c r="D33" s="135">
        <f>[1]Slutanvändning!$N$821</f>
        <v>1853.3333333333333</v>
      </c>
      <c r="E33" s="95">
        <f>[1]Slutanvändning!$Q$822</f>
        <v>0</v>
      </c>
      <c r="F33" s="95">
        <f>[1]Slutanvändning!$N$823</f>
        <v>0</v>
      </c>
      <c r="G33" s="95">
        <f>[1]Slutanvändning!$N$824</f>
        <v>0</v>
      </c>
      <c r="H33" s="135">
        <f>[1]Slutanvändning!$N$825</f>
        <v>25658.666666666668</v>
      </c>
      <c r="I33" s="95">
        <f>[1]Slutanvändning!$N$826</f>
        <v>0</v>
      </c>
      <c r="J33" s="95">
        <v>0</v>
      </c>
      <c r="K33" s="95">
        <f>[1]Slutanvändning!U822</f>
        <v>0</v>
      </c>
      <c r="L33" s="95">
        <f>[1]Slutanvändning!V822</f>
        <v>0</v>
      </c>
      <c r="M33" s="95">
        <v>0</v>
      </c>
      <c r="N33" s="95"/>
      <c r="O33" s="95"/>
      <c r="P33" s="95">
        <f t="shared" si="4"/>
        <v>38070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5">
        <f>[1]Slutanvändning!$N$836</f>
        <v>8814</v>
      </c>
      <c r="C34" s="107">
        <f>[1]Slutanvändning!$N$837</f>
        <v>11758</v>
      </c>
      <c r="D34" s="107">
        <f>[1]Slutanvändning!$N$830</f>
        <v>1235</v>
      </c>
      <c r="E34" s="95">
        <f>[1]Slutanvändning!$Q$831</f>
        <v>0</v>
      </c>
      <c r="F34" s="95">
        <f>[1]Slutanvändning!$N$832</f>
        <v>0</v>
      </c>
      <c r="G34" s="95">
        <f>[1]Slutanvändning!$N$833</f>
        <v>0</v>
      </c>
      <c r="H34" s="107">
        <f>[1]Slutanvändning!$N$834</f>
        <v>0</v>
      </c>
      <c r="I34" s="95">
        <f>[1]Slutanvändning!$N$835</f>
        <v>0</v>
      </c>
      <c r="J34" s="95">
        <v>0</v>
      </c>
      <c r="K34" s="95">
        <f>[1]Slutanvändning!U831</f>
        <v>0</v>
      </c>
      <c r="L34" s="95">
        <f>[1]Slutanvändning!V831</f>
        <v>0</v>
      </c>
      <c r="M34" s="95">
        <v>0</v>
      </c>
      <c r="N34" s="95"/>
      <c r="O34" s="95"/>
      <c r="P34" s="95">
        <f t="shared" si="4"/>
        <v>21807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[1]Slutanvändning!$N$845</f>
        <v>0</v>
      </c>
      <c r="C35" s="135">
        <f>[1]Slutanvändning!$N$846</f>
        <v>2273</v>
      </c>
      <c r="D35" s="135">
        <f>[1]Slutanvändning!$N$839</f>
        <v>92315</v>
      </c>
      <c r="E35" s="95">
        <f>[1]Slutanvändning!$Q$840</f>
        <v>0</v>
      </c>
      <c r="F35" s="95">
        <f>[1]Slutanvändning!$N$841</f>
        <v>0</v>
      </c>
      <c r="G35" s="95">
        <f>[1]Slutanvändning!$N$842</f>
        <v>17839</v>
      </c>
      <c r="H35" s="107">
        <f>[1]Slutanvändning!$N$843</f>
        <v>0</v>
      </c>
      <c r="I35" s="95">
        <f>[1]Slutanvändning!$N$844</f>
        <v>0</v>
      </c>
      <c r="J35" s="95">
        <v>0</v>
      </c>
      <c r="K35" s="95">
        <f>[1]Slutanvändning!U840</f>
        <v>0</v>
      </c>
      <c r="L35" s="95">
        <f>[1]Slutanvändning!V840</f>
        <v>0</v>
      </c>
      <c r="M35" s="95">
        <v>0</v>
      </c>
      <c r="N35" s="95"/>
      <c r="O35" s="95"/>
      <c r="P35" s="95">
        <f>SUM(B35:N35)</f>
        <v>112427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[1]Slutanvändning!$N$854</f>
        <v>13458</v>
      </c>
      <c r="C36" s="107">
        <f>[1]Slutanvändning!$N$855</f>
        <v>13516</v>
      </c>
      <c r="D36" s="107">
        <f>[1]Slutanvändning!$N$848</f>
        <v>2410</v>
      </c>
      <c r="E36" s="95">
        <f>[1]Slutanvändning!$Q$849</f>
        <v>0</v>
      </c>
      <c r="F36" s="95">
        <f>[1]Slutanvändning!$N$850</f>
        <v>0</v>
      </c>
      <c r="G36" s="95">
        <f>[1]Slutanvändning!$N$851</f>
        <v>0</v>
      </c>
      <c r="H36" s="107">
        <f>[1]Slutanvändning!$N$852</f>
        <v>0</v>
      </c>
      <c r="I36" s="95">
        <f>[1]Slutanvändning!$N$853</f>
        <v>0</v>
      </c>
      <c r="J36" s="95">
        <v>0</v>
      </c>
      <c r="K36" s="95">
        <f>[1]Slutanvändning!U849</f>
        <v>0</v>
      </c>
      <c r="L36" s="95">
        <f>[1]Slutanvändning!V849</f>
        <v>0</v>
      </c>
      <c r="M36" s="95">
        <v>0</v>
      </c>
      <c r="N36" s="95"/>
      <c r="O36" s="95"/>
      <c r="P36" s="95">
        <f t="shared" si="4"/>
        <v>29384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[1]Slutanvändning!$N$863</f>
        <v>11679</v>
      </c>
      <c r="C37" s="107">
        <f>[1]Slutanvändning!$N$864</f>
        <v>34812</v>
      </c>
      <c r="D37" s="107">
        <f>[1]Slutanvändning!$N$857</f>
        <v>189</v>
      </c>
      <c r="E37" s="95">
        <f>[1]Slutanvändning!$Q$858</f>
        <v>0</v>
      </c>
      <c r="F37" s="95">
        <f>[1]Slutanvändning!$N$859</f>
        <v>0</v>
      </c>
      <c r="G37" s="95">
        <f>[1]Slutanvändning!$N$860</f>
        <v>0</v>
      </c>
      <c r="H37" s="107">
        <f>[1]Slutanvändning!$N$861</f>
        <v>26990</v>
      </c>
      <c r="I37" s="95">
        <f>[1]Slutanvändning!$N$862</f>
        <v>0</v>
      </c>
      <c r="J37" s="95">
        <v>0</v>
      </c>
      <c r="K37" s="95">
        <f>[1]Slutanvändning!U858</f>
        <v>0</v>
      </c>
      <c r="L37" s="95">
        <f>[1]Slutanvändning!V858</f>
        <v>0</v>
      </c>
      <c r="M37" s="95">
        <v>0</v>
      </c>
      <c r="N37" s="95"/>
      <c r="O37" s="95"/>
      <c r="P37" s="95">
        <f t="shared" si="4"/>
        <v>73670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[1]Slutanvändning!$N$872</f>
        <v>6217</v>
      </c>
      <c r="C38" s="107">
        <f>[1]Slutanvändning!$N$873</f>
        <v>2434</v>
      </c>
      <c r="D38" s="107">
        <f>[1]Slutanvändning!$N$866</f>
        <v>0</v>
      </c>
      <c r="E38" s="95">
        <f>[1]Slutanvändning!$Q$867</f>
        <v>0</v>
      </c>
      <c r="F38" s="95">
        <f>[1]Slutanvändning!$N$868</f>
        <v>0</v>
      </c>
      <c r="G38" s="95">
        <f>[1]Slutanvändning!$N$869</f>
        <v>0</v>
      </c>
      <c r="H38" s="107">
        <f>[1]Slutanvändning!$N$870</f>
        <v>0</v>
      </c>
      <c r="I38" s="95">
        <f>[1]Slutanvändning!$N$871</f>
        <v>0</v>
      </c>
      <c r="J38" s="95">
        <v>0</v>
      </c>
      <c r="K38" s="95">
        <f>[1]Slutanvändning!U867</f>
        <v>0</v>
      </c>
      <c r="L38" s="95">
        <f>[1]Slutanvändning!V867</f>
        <v>0</v>
      </c>
      <c r="M38" s="95">
        <v>0</v>
      </c>
      <c r="N38" s="95"/>
      <c r="O38" s="95"/>
      <c r="P38" s="95">
        <f t="shared" si="4"/>
        <v>8651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[1]Slutanvändning!$N$881</f>
        <v>0</v>
      </c>
      <c r="C39" s="107">
        <f>[1]Slutanvändning!$N$882</f>
        <v>3404</v>
      </c>
      <c r="D39" s="107">
        <f>[1]Slutanvändning!$N$875</f>
        <v>0</v>
      </c>
      <c r="E39" s="95">
        <f>[1]Slutanvändning!$Q$876</f>
        <v>0</v>
      </c>
      <c r="F39" s="95">
        <f>[1]Slutanvändning!$N$877</f>
        <v>0</v>
      </c>
      <c r="G39" s="95">
        <f>[1]Slutanvändning!$N$878</f>
        <v>0</v>
      </c>
      <c r="H39" s="107">
        <f>[1]Slutanvändning!$N$879</f>
        <v>0</v>
      </c>
      <c r="I39" s="95">
        <f>[1]Slutanvändning!$N$880</f>
        <v>0</v>
      </c>
      <c r="J39" s="95">
        <v>0</v>
      </c>
      <c r="K39" s="95">
        <f>[1]Slutanvändning!U876</f>
        <v>0</v>
      </c>
      <c r="L39" s="95">
        <f>[1]Slutanvändning!V876</f>
        <v>0</v>
      </c>
      <c r="M39" s="95">
        <v>0</v>
      </c>
      <c r="N39" s="95"/>
      <c r="O39" s="95"/>
      <c r="P39" s="95">
        <f>SUM(B39:N39)</f>
        <v>3404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42705</v>
      </c>
      <c r="C40" s="95">
        <f t="shared" ref="C40:O40" si="5">SUM(C32:C39)</f>
        <v>83814</v>
      </c>
      <c r="D40" s="120">
        <f t="shared" si="5"/>
        <v>104282.33333333333</v>
      </c>
      <c r="E40" s="95">
        <f t="shared" si="5"/>
        <v>0</v>
      </c>
      <c r="F40" s="95">
        <f>SUM(F32:F39)</f>
        <v>0</v>
      </c>
      <c r="G40" s="95">
        <f t="shared" si="5"/>
        <v>19297</v>
      </c>
      <c r="H40" s="120">
        <f t="shared" si="5"/>
        <v>52648.666666666672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95">
        <f>SUM(B40:N40)</f>
        <v>302747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15,66212 GWh</v>
      </c>
      <c r="T41" s="62"/>
    </row>
    <row r="42" spans="1:47">
      <c r="A42" s="44" t="s">
        <v>43</v>
      </c>
      <c r="B42" s="96">
        <f>B39+B38+B37</f>
        <v>17896</v>
      </c>
      <c r="C42" s="96">
        <f>C39+C38+C37</f>
        <v>40650</v>
      </c>
      <c r="D42" s="96">
        <f>D39+D38+D37</f>
        <v>189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26990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85725</v>
      </c>
      <c r="Q42" s="32"/>
      <c r="R42" s="39" t="s">
        <v>41</v>
      </c>
      <c r="S42" s="9" t="str">
        <f>P42/1000 &amp;" GWh"</f>
        <v>85,725 GWh</v>
      </c>
      <c r="T42" s="40">
        <f>P42/P40</f>
        <v>0.28315722368842633</v>
      </c>
    </row>
    <row r="43" spans="1:47">
      <c r="A43" s="45" t="s">
        <v>45</v>
      </c>
      <c r="B43" s="121"/>
      <c r="C43" s="122">
        <f>C40+C24-C7+C46</f>
        <v>90519.12</v>
      </c>
      <c r="D43" s="122">
        <f t="shared" ref="D43:O43" si="7">D11+D24+D40</f>
        <v>105456.33333333333</v>
      </c>
      <c r="E43" s="122">
        <f t="shared" si="7"/>
        <v>0</v>
      </c>
      <c r="F43" s="122">
        <f t="shared" si="7"/>
        <v>0</v>
      </c>
      <c r="G43" s="122">
        <f t="shared" si="7"/>
        <v>19297</v>
      </c>
      <c r="H43" s="122">
        <f t="shared" si="7"/>
        <v>108106.66666666667</v>
      </c>
      <c r="I43" s="122">
        <f t="shared" si="7"/>
        <v>0</v>
      </c>
      <c r="J43" s="122">
        <f t="shared" si="7"/>
        <v>0</v>
      </c>
      <c r="K43" s="122">
        <f t="shared" si="7"/>
        <v>0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323379.12</v>
      </c>
      <c r="Q43" s="32"/>
      <c r="R43" s="39" t="s">
        <v>42</v>
      </c>
      <c r="S43" s="9" t="str">
        <f>P36/1000 &amp;" GWh"</f>
        <v>29,384 GWh</v>
      </c>
      <c r="T43" s="60">
        <f>P36/P40</f>
        <v>9.7057939467608267E-2</v>
      </c>
    </row>
    <row r="44" spans="1:47">
      <c r="A44" s="45" t="s">
        <v>46</v>
      </c>
      <c r="B44" s="98"/>
      <c r="C44" s="106">
        <f>C43/$P$43</f>
        <v>0.27991640276589286</v>
      </c>
      <c r="D44" s="106">
        <f t="shared" ref="D44:P44" si="8">D43/$P$43</f>
        <v>0.32610742874596643</v>
      </c>
      <c r="E44" s="106">
        <f t="shared" si="8"/>
        <v>0</v>
      </c>
      <c r="F44" s="106">
        <f t="shared" si="8"/>
        <v>0</v>
      </c>
      <c r="G44" s="106">
        <f t="shared" si="8"/>
        <v>5.9672993110996157E-2</v>
      </c>
      <c r="H44" s="106">
        <f t="shared" si="8"/>
        <v>0.33430317537714455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21,807 GWh</v>
      </c>
      <c r="T44" s="40">
        <f>P34/P40</f>
        <v>7.2030441259533534E-2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15,334 GWh</v>
      </c>
      <c r="T45" s="40">
        <f>P32/P40</f>
        <v>5.0649552266413871E-2</v>
      </c>
      <c r="U45" s="34"/>
    </row>
    <row r="46" spans="1:47">
      <c r="A46" s="46" t="s">
        <v>49</v>
      </c>
      <c r="B46" s="66">
        <f>B24-B40</f>
        <v>8957</v>
      </c>
      <c r="C46" s="66">
        <f>(C40+C24)*0.08</f>
        <v>6705.12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38,07 GWh</v>
      </c>
      <c r="T46" s="60">
        <f>P33/P40</f>
        <v>0.12574856233092319</v>
      </c>
      <c r="U46" s="34"/>
    </row>
    <row r="47" spans="1:47">
      <c r="A47" s="46" t="s">
        <v>51</v>
      </c>
      <c r="B47" s="99">
        <f>B46/B24</f>
        <v>0.17337695017614493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112,427 GWh</v>
      </c>
      <c r="T47" s="60">
        <f>P35/P40</f>
        <v>0.37135628098709483</v>
      </c>
    </row>
    <row r="48" spans="1:47" ht="15.75" thickBot="1">
      <c r="A48" s="11"/>
      <c r="B48" s="100"/>
      <c r="C48" s="102"/>
      <c r="D48" s="102"/>
      <c r="E48" s="102"/>
      <c r="F48" s="103"/>
      <c r="G48" s="102"/>
      <c r="H48" s="102"/>
      <c r="I48" s="103"/>
      <c r="J48" s="102"/>
      <c r="K48" s="102"/>
      <c r="L48" s="102"/>
      <c r="M48" s="102"/>
      <c r="N48" s="103"/>
      <c r="O48" s="103"/>
      <c r="P48" s="103"/>
      <c r="Q48" s="86"/>
      <c r="R48" s="67" t="s">
        <v>50</v>
      </c>
      <c r="S48" s="68" t="str">
        <f>P40/1000 &amp;" GWh"</f>
        <v>302,747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U71"/>
  <sheetViews>
    <sheetView zoomScale="70" zoomScaleNormal="7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83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31">
        <f>[1]Solceller!$C$15</f>
        <v>250.16666666666666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107">
        <f>[1]Elproduktion!$N$482</f>
        <v>0</v>
      </c>
      <c r="D7" s="95">
        <f>[1]Elproduktion!$N$483</f>
        <v>0</v>
      </c>
      <c r="E7" s="95">
        <f>[1]Elproduktion!$Q$484</f>
        <v>0</v>
      </c>
      <c r="F7" s="95">
        <f>[1]Elproduktion!$N$485</f>
        <v>0</v>
      </c>
      <c r="G7" s="95">
        <f>[1]Elproduktion!$R$486</f>
        <v>0</v>
      </c>
      <c r="H7" s="95">
        <f>[1]Elproduktion!$S$487</f>
        <v>0</v>
      </c>
      <c r="I7" s="95">
        <f>[1]Elproduktion!$N$488</f>
        <v>0</v>
      </c>
      <c r="J7" s="95">
        <f>[1]Elproduktion!$T$486</f>
        <v>0</v>
      </c>
      <c r="K7" s="95">
        <f>[1]Elproduktion!U484</f>
        <v>0</v>
      </c>
      <c r="L7" s="95">
        <f>[1]Elproduktion!V484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107">
        <f>[1]Elproduktion!$N$490</f>
        <v>0</v>
      </c>
      <c r="D8" s="95">
        <f>[1]Elproduktion!$N$491</f>
        <v>0</v>
      </c>
      <c r="E8" s="95">
        <f>[1]Elproduktion!$Q$492</f>
        <v>0</v>
      </c>
      <c r="F8" s="95">
        <f>[1]Elproduktion!$N$493</f>
        <v>0</v>
      </c>
      <c r="G8" s="95">
        <f>[1]Elproduktion!$R$494</f>
        <v>0</v>
      </c>
      <c r="H8" s="95">
        <f>[1]Elproduktion!$S$495</f>
        <v>0</v>
      </c>
      <c r="I8" s="95">
        <f>[1]Elproduktion!$N$496</f>
        <v>0</v>
      </c>
      <c r="J8" s="95">
        <f>[1]Elproduktion!$T$494</f>
        <v>0</v>
      </c>
      <c r="K8" s="95">
        <f>[1]Elproduktion!U492</f>
        <v>0</v>
      </c>
      <c r="L8" s="95">
        <f>[1]Elproduktion!V492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35">
        <f>[1]Elproduktion!$N$498</f>
        <v>456696.20157073764</v>
      </c>
      <c r="D9" s="95">
        <f>[1]Elproduktion!$N$499</f>
        <v>0</v>
      </c>
      <c r="E9" s="95">
        <f>[1]Elproduktion!$Q$500</f>
        <v>0</v>
      </c>
      <c r="F9" s="95">
        <f>[1]Elproduktion!$N$501</f>
        <v>0</v>
      </c>
      <c r="G9" s="95">
        <f>[1]Elproduktion!$R$502</f>
        <v>0</v>
      </c>
      <c r="H9" s="95">
        <f>[1]Elproduktion!$S$503</f>
        <v>0</v>
      </c>
      <c r="I9" s="95">
        <f>[1]Elproduktion!$N$504</f>
        <v>0</v>
      </c>
      <c r="J9" s="95">
        <f>[1]Elproduktion!$T$502</f>
        <v>0</v>
      </c>
      <c r="K9" s="95">
        <f>[1]Elproduktion!U500</f>
        <v>0</v>
      </c>
      <c r="L9" s="95">
        <f>[1]Elproduktion!V500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30">
        <f>[1]Elproduktion!$N$506</f>
        <v>218549.79842926233</v>
      </c>
      <c r="D10" s="95">
        <f>[1]Elproduktion!$N$507</f>
        <v>0</v>
      </c>
      <c r="E10" s="95">
        <f>[1]Elproduktion!$Q$508</f>
        <v>0</v>
      </c>
      <c r="F10" s="95">
        <f>[1]Elproduktion!$N$509</f>
        <v>0</v>
      </c>
      <c r="G10" s="95">
        <f>[1]Elproduktion!$R$510</f>
        <v>0</v>
      </c>
      <c r="H10" s="95">
        <f>[1]Elproduktion!$S$511</f>
        <v>0</v>
      </c>
      <c r="I10" s="95">
        <f>[1]Elproduktion!$N$512</f>
        <v>0</v>
      </c>
      <c r="J10" s="95">
        <f>[1]Elproduktion!$T$510</f>
        <v>0</v>
      </c>
      <c r="K10" s="95">
        <f>[1]Elproduktion!U508</f>
        <v>0</v>
      </c>
      <c r="L10" s="95">
        <f>[1]Elproduktion!V508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1">
        <f>SUM(C5:C10)</f>
        <v>675496.16666666663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2463 Åsele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124">
        <f>[1]Fjärrvärmeproduktion!$N$674</f>
        <v>0</v>
      </c>
      <c r="C18" s="111"/>
      <c r="D18" s="124">
        <f>[1]Fjärrvärmeproduktion!$N$675</f>
        <v>0</v>
      </c>
      <c r="E18" s="111">
        <f>[1]Fjärrvärmeproduktion!$Q$676</f>
        <v>0</v>
      </c>
      <c r="F18" s="111">
        <f>[1]Fjärrvärmeproduktion!$N$677</f>
        <v>0</v>
      </c>
      <c r="G18" s="111">
        <f>[1]Fjärrvärmeproduktion!$R$678</f>
        <v>0</v>
      </c>
      <c r="H18" s="111">
        <f>[1]Fjärrvärmeproduktion!$S$679</f>
        <v>0</v>
      </c>
      <c r="I18" s="111">
        <f>[1]Fjärrvärmeproduktion!$N$680</f>
        <v>0</v>
      </c>
      <c r="J18" s="111">
        <f>[1]Fjärrvärmeproduktion!$T$678</f>
        <v>0</v>
      </c>
      <c r="K18" s="111">
        <f>[1]Fjärrvärmeproduktion!U676</f>
        <v>0</v>
      </c>
      <c r="L18" s="111">
        <f>[1]Fjärrvärmeproduktion!V676</f>
        <v>0</v>
      </c>
      <c r="M18" s="111"/>
      <c r="N18" s="111"/>
      <c r="O18" s="111"/>
      <c r="P18" s="111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113">
        <f>[1]Fjärrvärmeproduktion!$N$682</f>
        <v>31400</v>
      </c>
      <c r="C19" s="111"/>
      <c r="D19" s="113">
        <f>[1]Fjärrvärmeproduktion!$N$683</f>
        <v>300</v>
      </c>
      <c r="E19" s="111">
        <f>[1]Fjärrvärmeproduktion!$Q$684</f>
        <v>0</v>
      </c>
      <c r="F19" s="111">
        <f>[1]Fjärrvärmeproduktion!$N$685</f>
        <v>0</v>
      </c>
      <c r="G19" s="111">
        <f>[1]Fjärrvärmeproduktion!$R$686</f>
        <v>0</v>
      </c>
      <c r="H19" s="133">
        <f>[1]Fjärrvärmeproduktion!$S$687</f>
        <v>31400</v>
      </c>
      <c r="I19" s="111">
        <f>[1]Fjärrvärmeproduktion!$N$688</f>
        <v>0</v>
      </c>
      <c r="J19" s="111">
        <f>[1]Fjärrvärmeproduktion!$T$686</f>
        <v>0</v>
      </c>
      <c r="K19" s="111">
        <f>[1]Fjärrvärmeproduktion!U684</f>
        <v>0</v>
      </c>
      <c r="L19" s="111">
        <f>[1]Fjärrvärmeproduktion!V684</f>
        <v>0</v>
      </c>
      <c r="M19" s="111"/>
      <c r="N19" s="111"/>
      <c r="O19" s="111"/>
      <c r="P19" s="133">
        <f t="shared" ref="P19:P24" si="2">SUM(C19:O19)</f>
        <v>31700</v>
      </c>
      <c r="Q19" s="2"/>
      <c r="R19" s="2"/>
      <c r="S19" s="2"/>
      <c r="T19" s="2"/>
    </row>
    <row r="20" spans="1:34" ht="15.75">
      <c r="A20" s="3" t="s">
        <v>20</v>
      </c>
      <c r="B20" s="113">
        <f>[1]Fjärrvärmeproduktion!$N$690</f>
        <v>0</v>
      </c>
      <c r="C20" s="111"/>
      <c r="D20" s="124">
        <f>[1]Fjärrvärmeproduktion!$N$691</f>
        <v>0</v>
      </c>
      <c r="E20" s="111">
        <f>[1]Fjärrvärmeproduktion!$Q$692</f>
        <v>0</v>
      </c>
      <c r="F20" s="111">
        <f>[1]Fjärrvärmeproduktion!$N$693</f>
        <v>0</v>
      </c>
      <c r="G20" s="111">
        <f>[1]Fjärrvärmeproduktion!$R$694</f>
        <v>0</v>
      </c>
      <c r="H20" s="111">
        <f>[1]Fjärrvärmeproduktion!$S$695</f>
        <v>0</v>
      </c>
      <c r="I20" s="111">
        <f>[1]Fjärrvärmeproduktion!$N$696</f>
        <v>0</v>
      </c>
      <c r="J20" s="111">
        <f>[1]Fjärrvärmeproduktion!$T$694</f>
        <v>0</v>
      </c>
      <c r="K20" s="111">
        <f>[1]Fjärrvärmeproduktion!U692</f>
        <v>0</v>
      </c>
      <c r="L20" s="111">
        <f>[1]Fjärrvärmeproduktion!V692</f>
        <v>0</v>
      </c>
      <c r="M20" s="111"/>
      <c r="N20" s="111"/>
      <c r="O20" s="111"/>
      <c r="P20" s="111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13">
        <f>[1]Fjärrvärmeproduktion!$N$698</f>
        <v>0</v>
      </c>
      <c r="C21" s="111"/>
      <c r="D21" s="124">
        <f>[1]Fjärrvärmeproduktion!$N$699</f>
        <v>0</v>
      </c>
      <c r="E21" s="111">
        <f>[1]Fjärrvärmeproduktion!$Q$700</f>
        <v>0</v>
      </c>
      <c r="F21" s="111">
        <f>[1]Fjärrvärmeproduktion!$N$701</f>
        <v>0</v>
      </c>
      <c r="G21" s="111">
        <f>[1]Fjärrvärmeproduktion!$R$702</f>
        <v>0</v>
      </c>
      <c r="H21" s="111">
        <f>[1]Fjärrvärmeproduktion!$S$703</f>
        <v>0</v>
      </c>
      <c r="I21" s="111">
        <f>[1]Fjärrvärmeproduktion!$N$704</f>
        <v>0</v>
      </c>
      <c r="J21" s="111">
        <f>[1]Fjärrvärmeproduktion!$T$702</f>
        <v>0</v>
      </c>
      <c r="K21" s="111">
        <f>[1]Fjärrvärmeproduktion!U700</f>
        <v>0</v>
      </c>
      <c r="L21" s="111">
        <f>[1]Fjärrvärmeproduktion!V700</f>
        <v>0</v>
      </c>
      <c r="M21" s="111"/>
      <c r="N21" s="111"/>
      <c r="O21" s="111"/>
      <c r="P21" s="111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113">
        <f>[1]Fjärrvärmeproduktion!$N$706</f>
        <v>0</v>
      </c>
      <c r="C22" s="111"/>
      <c r="D22" s="124">
        <f>[1]Fjärrvärmeproduktion!$N$707</f>
        <v>0</v>
      </c>
      <c r="E22" s="111">
        <f>[1]Fjärrvärmeproduktion!$Q$708</f>
        <v>0</v>
      </c>
      <c r="F22" s="111">
        <f>[1]Fjärrvärmeproduktion!$N$709</f>
        <v>0</v>
      </c>
      <c r="G22" s="111">
        <f>[1]Fjärrvärmeproduktion!$R$710</f>
        <v>0</v>
      </c>
      <c r="H22" s="111">
        <f>[1]Fjärrvärmeproduktion!$S$711</f>
        <v>0</v>
      </c>
      <c r="I22" s="111">
        <f>[1]Fjärrvärmeproduktion!$N$712</f>
        <v>0</v>
      </c>
      <c r="J22" s="111">
        <f>[1]Fjärrvärmeproduktion!$T$710</f>
        <v>0</v>
      </c>
      <c r="K22" s="111">
        <f>[1]Fjärrvärmeproduktion!U708</f>
        <v>0</v>
      </c>
      <c r="L22" s="111">
        <f>[1]Fjärrvärmeproduktion!V708</f>
        <v>0</v>
      </c>
      <c r="M22" s="111"/>
      <c r="N22" s="111"/>
      <c r="O22" s="111"/>
      <c r="P22" s="111">
        <f t="shared" si="2"/>
        <v>0</v>
      </c>
      <c r="Q22" s="29"/>
      <c r="R22" s="41" t="s">
        <v>24</v>
      </c>
      <c r="S22" s="87" t="str">
        <f>P43/1000 &amp;" GWh"</f>
        <v>164,397243869833 GWh</v>
      </c>
      <c r="T22" s="36"/>
      <c r="U22" s="34"/>
    </row>
    <row r="23" spans="1:34" ht="15.75">
      <c r="A23" s="3" t="s">
        <v>23</v>
      </c>
      <c r="B23" s="113">
        <f>[1]Fjärrvärmeproduktion!$N$714</f>
        <v>0</v>
      </c>
      <c r="C23" s="111"/>
      <c r="D23" s="124">
        <f>[1]Fjärrvärmeproduktion!$N$715</f>
        <v>0</v>
      </c>
      <c r="E23" s="111">
        <f>[1]Fjärrvärmeproduktion!$Q$716</f>
        <v>0</v>
      </c>
      <c r="F23" s="111">
        <f>[1]Fjärrvärmeproduktion!$N$717</f>
        <v>0</v>
      </c>
      <c r="G23" s="111">
        <f>[1]Fjärrvärmeproduktion!$R$718</f>
        <v>0</v>
      </c>
      <c r="H23" s="111">
        <f>[1]Fjärrvärmeproduktion!$S$719</f>
        <v>0</v>
      </c>
      <c r="I23" s="111">
        <f>[1]Fjärrvärmeproduktion!$N$720</f>
        <v>0</v>
      </c>
      <c r="J23" s="111">
        <f>[1]Fjärrvärmeproduktion!$T$718</f>
        <v>0</v>
      </c>
      <c r="K23" s="111">
        <f>[1]Fjärrvärmeproduktion!U716</f>
        <v>0</v>
      </c>
      <c r="L23" s="111">
        <f>[1]Fjärrvärmeproduktion!V716</f>
        <v>0</v>
      </c>
      <c r="M23" s="111"/>
      <c r="N23" s="111"/>
      <c r="O23" s="111"/>
      <c r="P23" s="111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133">
        <f>SUM(B18:B23)</f>
        <v>31400</v>
      </c>
      <c r="C24" s="111">
        <f t="shared" ref="C24:O24" si="3">SUM(C18:C23)</f>
        <v>0</v>
      </c>
      <c r="D24" s="133">
        <f t="shared" si="3"/>
        <v>300</v>
      </c>
      <c r="E24" s="111">
        <f t="shared" si="3"/>
        <v>0</v>
      </c>
      <c r="F24" s="111">
        <f t="shared" si="3"/>
        <v>0</v>
      </c>
      <c r="G24" s="111">
        <f t="shared" si="3"/>
        <v>0</v>
      </c>
      <c r="H24" s="133">
        <f t="shared" si="3"/>
        <v>31400</v>
      </c>
      <c r="I24" s="111">
        <f t="shared" si="3"/>
        <v>0</v>
      </c>
      <c r="J24" s="111">
        <f t="shared" si="3"/>
        <v>0</v>
      </c>
      <c r="K24" s="111">
        <f t="shared" si="3"/>
        <v>0</v>
      </c>
      <c r="L24" s="111">
        <f t="shared" si="3"/>
        <v>0</v>
      </c>
      <c r="M24" s="111">
        <f t="shared" si="3"/>
        <v>0</v>
      </c>
      <c r="N24" s="111">
        <f t="shared" si="3"/>
        <v>0</v>
      </c>
      <c r="O24" s="111">
        <f t="shared" si="3"/>
        <v>0</v>
      </c>
      <c r="P24" s="133">
        <f t="shared" si="2"/>
        <v>31700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38,57544 GWh</v>
      </c>
      <c r="T25" s="40">
        <f>C$44</f>
        <v>0.23464772943847781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70,6598038698329 GWh</v>
      </c>
      <c r="T26" s="40">
        <f>D$44</f>
        <v>0.42981136548603083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2463 Åsele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13,26 GWh</v>
      </c>
      <c r="T29" s="40">
        <f>G$44</f>
        <v>8.065828652516252E-2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41,902 GWh</v>
      </c>
      <c r="T30" s="40">
        <f>H$44</f>
        <v>0.25488261855032884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124">
        <f>[1]Slutanvändning!$N$980</f>
        <v>0</v>
      </c>
      <c r="C32" s="119">
        <f>[1]Slutanvändning!$N$981</f>
        <v>1613</v>
      </c>
      <c r="D32" s="124">
        <f>[1]Slutanvändning!$N$974</f>
        <v>2705</v>
      </c>
      <c r="E32" s="111">
        <f>[1]Slutanvändning!$Q$975</f>
        <v>0</v>
      </c>
      <c r="F32" s="111">
        <f>[1]Slutanvändning!$N$976</f>
        <v>0</v>
      </c>
      <c r="G32" s="111">
        <f>[1]Slutanvändning!$N$977</f>
        <v>628</v>
      </c>
      <c r="H32" s="111">
        <f>[1]Slutanvändning!$N$978</f>
        <v>0</v>
      </c>
      <c r="I32" s="111">
        <f>[1]Slutanvändning!$N$979</f>
        <v>0</v>
      </c>
      <c r="J32" s="111">
        <v>0</v>
      </c>
      <c r="K32" s="111">
        <f>[1]Slutanvändning!U975</f>
        <v>0</v>
      </c>
      <c r="L32" s="111">
        <f>[1]Slutanvändning!V975</f>
        <v>0</v>
      </c>
      <c r="M32" s="111">
        <v>0</v>
      </c>
      <c r="N32" s="111"/>
      <c r="O32" s="111"/>
      <c r="P32" s="125">
        <f t="shared" ref="P32:P38" si="4">SUM(B32:N32)</f>
        <v>4946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119">
        <f>[1]Slutanvändning!$N$989</f>
        <v>3742.3070815252518</v>
      </c>
      <c r="C33" s="119">
        <f>[1]Slutanvändning!$N$990</f>
        <v>3484.9889613821488</v>
      </c>
      <c r="D33" s="119">
        <f>[1]Slutanvändning!$N$983</f>
        <v>136</v>
      </c>
      <c r="E33" s="111">
        <f>[1]Slutanvändning!$Q$984</f>
        <v>0</v>
      </c>
      <c r="F33" s="111">
        <f>[1]Slutanvändning!$N$985</f>
        <v>0</v>
      </c>
      <c r="G33" s="111">
        <f>[1]Slutanvändning!$N$986</f>
        <v>0</v>
      </c>
      <c r="H33" s="111">
        <f>[1]Slutanvändning!$N$987</f>
        <v>0</v>
      </c>
      <c r="I33" s="111">
        <f>[1]Slutanvändning!$N$988</f>
        <v>0</v>
      </c>
      <c r="J33" s="111">
        <v>0</v>
      </c>
      <c r="K33" s="111">
        <f>[1]Slutanvändning!U984</f>
        <v>0</v>
      </c>
      <c r="L33" s="111">
        <f>[1]Slutanvändning!V984</f>
        <v>0</v>
      </c>
      <c r="M33" s="111">
        <v>0</v>
      </c>
      <c r="N33" s="111"/>
      <c r="O33" s="111"/>
      <c r="P33" s="125">
        <f t="shared" si="4"/>
        <v>7363.296042907401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119">
        <f>[1]Slutanvändning!$N$998</f>
        <v>4670.7028898531989</v>
      </c>
      <c r="C34" s="119">
        <f>[1]Slutanvändning!$N$999</f>
        <v>3987.2971101468011</v>
      </c>
      <c r="D34" s="124">
        <f>[1]Slutanvändning!$N$992</f>
        <v>76</v>
      </c>
      <c r="E34" s="111">
        <f>[1]Slutanvändning!$Q$993</f>
        <v>0</v>
      </c>
      <c r="F34" s="111">
        <f>[1]Slutanvändning!$N$994</f>
        <v>0</v>
      </c>
      <c r="G34" s="111">
        <f>[1]Slutanvändning!$N$995</f>
        <v>0</v>
      </c>
      <c r="H34" s="111">
        <f>[1]Slutanvändning!$N$996</f>
        <v>0</v>
      </c>
      <c r="I34" s="111">
        <f>[1]Slutanvändning!$N$997</f>
        <v>0</v>
      </c>
      <c r="J34" s="111">
        <v>0</v>
      </c>
      <c r="K34" s="111">
        <f>[1]Slutanvändning!U993</f>
        <v>0</v>
      </c>
      <c r="L34" s="111">
        <f>[1]Slutanvändning!V993</f>
        <v>0</v>
      </c>
      <c r="M34" s="111">
        <v>0</v>
      </c>
      <c r="N34" s="111"/>
      <c r="O34" s="111"/>
      <c r="P34" s="125">
        <f t="shared" si="4"/>
        <v>8734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124">
        <f>[1]Slutanvändning!$N$1007</f>
        <v>0</v>
      </c>
      <c r="C35" s="124">
        <f>[1]Slutanvändning!$N$1008</f>
        <v>0</v>
      </c>
      <c r="D35" s="124">
        <f>[1]Slutanvändning!$N$1001</f>
        <v>64772</v>
      </c>
      <c r="E35" s="111">
        <f>[1]Slutanvändning!$Q$1002</f>
        <v>0</v>
      </c>
      <c r="F35" s="111">
        <f>[1]Slutanvändning!$N$1003</f>
        <v>0</v>
      </c>
      <c r="G35" s="111">
        <f>[1]Slutanvändning!$N$1004</f>
        <v>12632</v>
      </c>
      <c r="H35" s="111">
        <f>[1]Slutanvändning!$N$1005</f>
        <v>0</v>
      </c>
      <c r="I35" s="111">
        <f>[1]Slutanvändning!$N$1006</f>
        <v>0</v>
      </c>
      <c r="J35" s="111">
        <v>0</v>
      </c>
      <c r="K35" s="111">
        <f>[1]Slutanvändning!U1002</f>
        <v>0</v>
      </c>
      <c r="L35" s="111">
        <f>[1]Slutanvändning!V1002</f>
        <v>0</v>
      </c>
      <c r="M35" s="111">
        <v>0</v>
      </c>
      <c r="N35" s="111"/>
      <c r="O35" s="111"/>
      <c r="P35" s="111">
        <f>SUM(B35:N35)</f>
        <v>77404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119">
        <f>[1]Slutanvändning!$N$1016</f>
        <v>2697.9900286215493</v>
      </c>
      <c r="C36" s="119">
        <f>[1]Slutanvändning!$N$1017</f>
        <v>7869.0099713784512</v>
      </c>
      <c r="D36" s="124">
        <f>[1]Slutanvändning!$N$1010</f>
        <v>2562</v>
      </c>
      <c r="E36" s="111">
        <f>[1]Slutanvändning!$Q$1011</f>
        <v>0</v>
      </c>
      <c r="F36" s="111">
        <f>[1]Slutanvändning!$N$1012</f>
        <v>0</v>
      </c>
      <c r="G36" s="111">
        <f>[1]Slutanvändning!$N$1013</f>
        <v>0</v>
      </c>
      <c r="H36" s="111">
        <f>[1]Slutanvändning!$N$1014</f>
        <v>0</v>
      </c>
      <c r="I36" s="111">
        <f>[1]Slutanvändning!$N$1015</f>
        <v>0</v>
      </c>
      <c r="J36" s="111">
        <v>0</v>
      </c>
      <c r="K36" s="111">
        <f>[1]Slutanvändning!U1011</f>
        <v>0</v>
      </c>
      <c r="L36" s="111">
        <f>[1]Slutanvändning!V1011</f>
        <v>0</v>
      </c>
      <c r="M36" s="111">
        <v>0</v>
      </c>
      <c r="N36" s="111"/>
      <c r="O36" s="111"/>
      <c r="P36" s="111">
        <f t="shared" si="4"/>
        <v>13129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113">
        <f>[1]Slutanvändning!$N$1025</f>
        <v>7700</v>
      </c>
      <c r="C37" s="119">
        <f>[1]Slutanvändning!$N$1026</f>
        <v>14285.703957092599</v>
      </c>
      <c r="D37" s="119">
        <f>[1]Slutanvändning!$N$1019</f>
        <v>108.80386983289372</v>
      </c>
      <c r="E37" s="111">
        <f>[1]Slutanvändning!$Q$1020</f>
        <v>0</v>
      </c>
      <c r="F37" s="111">
        <f>[1]Slutanvändning!$N$1021</f>
        <v>0</v>
      </c>
      <c r="G37" s="111">
        <f>[1]Slutanvändning!$N$1022</f>
        <v>0</v>
      </c>
      <c r="H37" s="111">
        <f>[1]Slutanvändning!$N$1023</f>
        <v>10502</v>
      </c>
      <c r="I37" s="111">
        <f>[1]Slutanvändning!$N$1024</f>
        <v>0</v>
      </c>
      <c r="J37" s="111">
        <v>0</v>
      </c>
      <c r="K37" s="111">
        <f>[1]Slutanvändning!U1020</f>
        <v>0</v>
      </c>
      <c r="L37" s="111">
        <f>[1]Slutanvändning!V1020</f>
        <v>0</v>
      </c>
      <c r="M37" s="111">
        <v>0</v>
      </c>
      <c r="N37" s="111"/>
      <c r="O37" s="111"/>
      <c r="P37" s="125">
        <f t="shared" si="4"/>
        <v>32596.507826925492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113">
        <f>[1]Slutanvändning!$N$1034</f>
        <v>6700</v>
      </c>
      <c r="C38" s="119">
        <f>[1]Slutanvändning!$N$1035</f>
        <v>1413</v>
      </c>
      <c r="D38" s="124">
        <f>[1]Slutanvändning!$N$1028</f>
        <v>0</v>
      </c>
      <c r="E38" s="111">
        <f>[1]Slutanvändning!$Q$1029</f>
        <v>0</v>
      </c>
      <c r="F38" s="111">
        <f>[1]Slutanvändning!$N$1030</f>
        <v>0</v>
      </c>
      <c r="G38" s="111">
        <f>[1]Slutanvändning!$N$1031</f>
        <v>0</v>
      </c>
      <c r="H38" s="111">
        <f>[1]Slutanvändning!$N$1032</f>
        <v>0</v>
      </c>
      <c r="I38" s="111">
        <f>[1]Slutanvändning!$N$1033</f>
        <v>0</v>
      </c>
      <c r="J38" s="111">
        <v>0</v>
      </c>
      <c r="K38" s="111">
        <f>[1]Slutanvändning!U1029</f>
        <v>0</v>
      </c>
      <c r="L38" s="111">
        <f>[1]Slutanvändning!V1029</f>
        <v>0</v>
      </c>
      <c r="M38" s="111">
        <v>0</v>
      </c>
      <c r="N38" s="111"/>
      <c r="O38" s="111"/>
      <c r="P38" s="125">
        <f t="shared" si="4"/>
        <v>8113</v>
      </c>
      <c r="Q38" s="31"/>
      <c r="R38" s="42"/>
      <c r="S38" s="27"/>
      <c r="T38" s="38"/>
      <c r="U38" s="34"/>
    </row>
    <row r="39" spans="1:47" ht="15.75">
      <c r="A39" s="3" t="s">
        <v>39</v>
      </c>
      <c r="B39" s="124">
        <f>[1]Slutanvändning!$N$1043</f>
        <v>0</v>
      </c>
      <c r="C39" s="124">
        <f>[1]Slutanvändning!$N$1044</f>
        <v>3065</v>
      </c>
      <c r="D39" s="124">
        <f>[1]Slutanvändning!$N$1037</f>
        <v>0</v>
      </c>
      <c r="E39" s="111">
        <f>[1]Slutanvändning!$Q$1038</f>
        <v>0</v>
      </c>
      <c r="F39" s="111">
        <f>[1]Slutanvändning!$N$1039</f>
        <v>0</v>
      </c>
      <c r="G39" s="111">
        <f>[1]Slutanvändning!$N$1040</f>
        <v>0</v>
      </c>
      <c r="H39" s="111">
        <f>[1]Slutanvändning!$N$1041</f>
        <v>0</v>
      </c>
      <c r="I39" s="111">
        <f>[1]Slutanvändning!$N$1042</f>
        <v>0</v>
      </c>
      <c r="J39" s="111">
        <v>0</v>
      </c>
      <c r="K39" s="111">
        <f>[1]Slutanvändning!U1038</f>
        <v>0</v>
      </c>
      <c r="L39" s="111">
        <f>[1]Slutanvändning!V1038</f>
        <v>0</v>
      </c>
      <c r="M39" s="111">
        <v>0</v>
      </c>
      <c r="N39" s="111"/>
      <c r="O39" s="111"/>
      <c r="P39" s="111">
        <f>SUM(B39:N39)</f>
        <v>3065</v>
      </c>
      <c r="Q39" s="31"/>
      <c r="R39" s="39"/>
      <c r="S39" s="8"/>
      <c r="T39" s="62"/>
    </row>
    <row r="40" spans="1:47" ht="15.75">
      <c r="A40" s="3" t="s">
        <v>14</v>
      </c>
      <c r="B40" s="111">
        <f>SUM(B32:B39)</f>
        <v>25511</v>
      </c>
      <c r="C40" s="111">
        <f t="shared" ref="C40:O40" si="5">SUM(C32:C39)</f>
        <v>35718</v>
      </c>
      <c r="D40" s="111">
        <f t="shared" si="5"/>
        <v>70359.803869832889</v>
      </c>
      <c r="E40" s="111">
        <f t="shared" si="5"/>
        <v>0</v>
      </c>
      <c r="F40" s="111">
        <f>SUM(F32:F39)</f>
        <v>0</v>
      </c>
      <c r="G40" s="111">
        <f t="shared" si="5"/>
        <v>13260</v>
      </c>
      <c r="H40" s="111">
        <f t="shared" si="5"/>
        <v>10502</v>
      </c>
      <c r="I40" s="111">
        <f t="shared" si="5"/>
        <v>0</v>
      </c>
      <c r="J40" s="111">
        <f t="shared" si="5"/>
        <v>0</v>
      </c>
      <c r="K40" s="111">
        <f t="shared" si="5"/>
        <v>0</v>
      </c>
      <c r="L40" s="111">
        <f t="shared" si="5"/>
        <v>0</v>
      </c>
      <c r="M40" s="111">
        <f t="shared" si="5"/>
        <v>0</v>
      </c>
      <c r="N40" s="111">
        <f t="shared" si="5"/>
        <v>0</v>
      </c>
      <c r="O40" s="111">
        <f t="shared" si="5"/>
        <v>0</v>
      </c>
      <c r="P40" s="111">
        <f>SUM(B40:N40)</f>
        <v>155350.80386983289</v>
      </c>
      <c r="Q40" s="31"/>
      <c r="R40" s="39"/>
      <c r="S40" s="8" t="s">
        <v>25</v>
      </c>
      <c r="T40" s="62" t="s">
        <v>26</v>
      </c>
    </row>
    <row r="41" spans="1:47"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64"/>
      <c r="R41" s="39" t="s">
        <v>40</v>
      </c>
      <c r="S41" s="63" t="str">
        <f>(B46+C46)/1000 &amp;" GWh"</f>
        <v>8,74644 GWh</v>
      </c>
      <c r="T41" s="62"/>
    </row>
    <row r="42" spans="1:47">
      <c r="A42" s="44" t="s">
        <v>43</v>
      </c>
      <c r="B42" s="114">
        <f>B39+B38+B37</f>
        <v>14400</v>
      </c>
      <c r="C42" s="114">
        <f>C39+C38+C37</f>
        <v>18763.703957092599</v>
      </c>
      <c r="D42" s="114">
        <f>D39+D38+D37</f>
        <v>108.80386983289372</v>
      </c>
      <c r="E42" s="114">
        <f t="shared" ref="E42:P42" si="6">E39+E38+E37</f>
        <v>0</v>
      </c>
      <c r="F42" s="115">
        <f t="shared" si="6"/>
        <v>0</v>
      </c>
      <c r="G42" s="114">
        <f t="shared" si="6"/>
        <v>0</v>
      </c>
      <c r="H42" s="114">
        <f t="shared" si="6"/>
        <v>10502</v>
      </c>
      <c r="I42" s="115">
        <f t="shared" si="6"/>
        <v>0</v>
      </c>
      <c r="J42" s="114">
        <f t="shared" si="6"/>
        <v>0</v>
      </c>
      <c r="K42" s="114">
        <f t="shared" si="6"/>
        <v>0</v>
      </c>
      <c r="L42" s="114">
        <f t="shared" si="6"/>
        <v>0</v>
      </c>
      <c r="M42" s="114">
        <f t="shared" si="6"/>
        <v>0</v>
      </c>
      <c r="N42" s="114">
        <f t="shared" si="6"/>
        <v>0</v>
      </c>
      <c r="O42" s="114">
        <f t="shared" si="6"/>
        <v>0</v>
      </c>
      <c r="P42" s="114">
        <f t="shared" si="6"/>
        <v>43774.507826925488</v>
      </c>
      <c r="Q42" s="32"/>
      <c r="R42" s="39" t="s">
        <v>41</v>
      </c>
      <c r="S42" s="9" t="str">
        <f>P42/1000 &amp;" GWh"</f>
        <v>43,7745078269255 GWh</v>
      </c>
      <c r="T42" s="40">
        <f>P42/P40</f>
        <v>0.28177844424676279</v>
      </c>
    </row>
    <row r="43" spans="1:47">
      <c r="A43" s="45" t="s">
        <v>45</v>
      </c>
      <c r="B43" s="116"/>
      <c r="C43" s="117">
        <f>C40+C24-C7+C46</f>
        <v>38575.440000000002</v>
      </c>
      <c r="D43" s="117">
        <f t="shared" ref="D43:O43" si="7">D11+D24+D40</f>
        <v>70659.803869832889</v>
      </c>
      <c r="E43" s="117">
        <f t="shared" si="7"/>
        <v>0</v>
      </c>
      <c r="F43" s="117">
        <f t="shared" si="7"/>
        <v>0</v>
      </c>
      <c r="G43" s="117">
        <f t="shared" si="7"/>
        <v>13260</v>
      </c>
      <c r="H43" s="117">
        <f t="shared" si="7"/>
        <v>41902</v>
      </c>
      <c r="I43" s="117">
        <f t="shared" si="7"/>
        <v>0</v>
      </c>
      <c r="J43" s="117">
        <f t="shared" si="7"/>
        <v>0</v>
      </c>
      <c r="K43" s="117">
        <f t="shared" si="7"/>
        <v>0</v>
      </c>
      <c r="L43" s="117">
        <f t="shared" si="7"/>
        <v>0</v>
      </c>
      <c r="M43" s="117">
        <f t="shared" si="7"/>
        <v>0</v>
      </c>
      <c r="N43" s="117">
        <f t="shared" si="7"/>
        <v>0</v>
      </c>
      <c r="O43" s="117">
        <f t="shared" si="7"/>
        <v>0</v>
      </c>
      <c r="P43" s="118">
        <f>SUM(C43:O43)</f>
        <v>164397.24386983289</v>
      </c>
      <c r="Q43" s="32"/>
      <c r="R43" s="39" t="s">
        <v>42</v>
      </c>
      <c r="S43" s="9" t="str">
        <f>P36/1000 &amp;" GWh"</f>
        <v>13,129 GWh</v>
      </c>
      <c r="T43" s="60">
        <f>P36/P40</f>
        <v>8.4511954061085373E-2</v>
      </c>
    </row>
    <row r="44" spans="1:47">
      <c r="A44" s="45" t="s">
        <v>46</v>
      </c>
      <c r="B44" s="98"/>
      <c r="C44" s="106">
        <f>C43/$P$43</f>
        <v>0.23464772943847781</v>
      </c>
      <c r="D44" s="106">
        <f t="shared" ref="D44:P44" si="8">D43/$P$43</f>
        <v>0.42981136548603083</v>
      </c>
      <c r="E44" s="106">
        <f t="shared" si="8"/>
        <v>0</v>
      </c>
      <c r="F44" s="106">
        <f t="shared" si="8"/>
        <v>0</v>
      </c>
      <c r="G44" s="106">
        <f t="shared" si="8"/>
        <v>8.065828652516252E-2</v>
      </c>
      <c r="H44" s="106">
        <f t="shared" si="8"/>
        <v>0.25488261855032884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8,734 GWh</v>
      </c>
      <c r="T44" s="40">
        <f>P34/P40</f>
        <v>5.6221144547910704E-2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4,946 GWh</v>
      </c>
      <c r="T45" s="40">
        <f>P32/P40</f>
        <v>3.1837620899240478E-2</v>
      </c>
      <c r="U45" s="34"/>
    </row>
    <row r="46" spans="1:47">
      <c r="A46" s="46" t="s">
        <v>49</v>
      </c>
      <c r="B46" s="66">
        <f>B24-B40</f>
        <v>5889</v>
      </c>
      <c r="C46" s="66">
        <f>(C40+C24)*0.08</f>
        <v>2857.44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7,3632960429074 GWh</v>
      </c>
      <c r="T46" s="60">
        <f>P33/P40</f>
        <v>4.7397862511719242E-2</v>
      </c>
      <c r="U46" s="34"/>
    </row>
    <row r="47" spans="1:47">
      <c r="A47" s="46" t="s">
        <v>51</v>
      </c>
      <c r="B47" s="99">
        <f>B46/B24</f>
        <v>0.18754777070063694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77,404 GWh</v>
      </c>
      <c r="T47" s="60">
        <f>P35/P40</f>
        <v>0.49825297373328142</v>
      </c>
    </row>
    <row r="48" spans="1:47" ht="15.75" thickBot="1">
      <c r="A48" s="11"/>
      <c r="B48" s="100"/>
      <c r="C48" s="101"/>
      <c r="D48" s="102"/>
      <c r="E48" s="102"/>
      <c r="F48" s="103"/>
      <c r="G48" s="102"/>
      <c r="H48" s="102"/>
      <c r="I48" s="103"/>
      <c r="J48" s="102"/>
      <c r="K48" s="102"/>
      <c r="L48" s="102"/>
      <c r="M48" s="101"/>
      <c r="N48" s="104"/>
      <c r="O48" s="104"/>
      <c r="P48" s="104"/>
      <c r="Q48" s="86"/>
      <c r="R48" s="67" t="s">
        <v>50</v>
      </c>
      <c r="S48" s="68" t="str">
        <f>P40/1000 &amp;" GWh"</f>
        <v>155,350803869833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1" t="s">
        <v>87</v>
      </c>
      <c r="B49" s="94">
        <f>(C5+C6+C9+C10)-(C40+C24)-C46</f>
        <v>636920.72666666668</v>
      </c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AU71"/>
  <sheetViews>
    <sheetView tabSelected="1" zoomScale="70" zoomScaleNormal="70" workbookViewId="0">
      <selection activeCell="B50" sqref="B50"/>
    </sheetView>
  </sheetViews>
  <sheetFormatPr defaultColWidth="8.625" defaultRowHeight="15"/>
  <cols>
    <col min="1" max="1" width="49.5" style="10" customWidth="1"/>
    <col min="2" max="2" width="20.125" style="50" bestFit="1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68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5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08">
        <f>SUM(Bjurholm:Åsele!C5)</f>
        <v>1615</v>
      </c>
      <c r="D5" s="95">
        <f>SUM(Bjurholm:Åsele!D5)</f>
        <v>0</v>
      </c>
      <c r="E5" s="95">
        <f>SUM(Bjurholm:Åsele!E5)</f>
        <v>0</v>
      </c>
      <c r="F5" s="95">
        <f>SUM(Bjurholm:Åsele!F5)</f>
        <v>0</v>
      </c>
      <c r="G5" s="95">
        <f>SUM(Bjurholm:Åsele!G5)</f>
        <v>0</v>
      </c>
      <c r="H5" s="95">
        <f>SUM(Bjurholm:Åsele!H5)</f>
        <v>0</v>
      </c>
      <c r="I5" s="95">
        <f>SUM(Bjurholm:Åsele!I5)</f>
        <v>0</v>
      </c>
      <c r="J5" s="95">
        <f>SUM(Bjurholm:Åsele!J5)</f>
        <v>0</v>
      </c>
      <c r="K5" s="95">
        <f>SUM(Bjurholm:Åsele!K5)</f>
        <v>0</v>
      </c>
      <c r="L5" s="95">
        <f>SUM(Bjurholm:Åsele!L5)</f>
        <v>0</v>
      </c>
      <c r="M5" s="95">
        <f>SUM(Bjurholm:Åsele!M5)</f>
        <v>0</v>
      </c>
      <c r="N5" s="95">
        <f>SUM(Bjurholm:Åsele!N5)</f>
        <v>0</v>
      </c>
      <c r="O5" s="95">
        <f>SUM(Bjurholm:Åsele!O5)</f>
        <v>0</v>
      </c>
      <c r="P5" s="95">
        <f>SUM(Bjurholm:Åsele!P5)</f>
        <v>0</v>
      </c>
      <c r="Q5" s="51"/>
      <c r="AG5" s="51"/>
      <c r="AH5" s="51"/>
    </row>
    <row r="6" spans="1:34" ht="15.75">
      <c r="A6" s="3" t="s">
        <v>85</v>
      </c>
      <c r="B6" s="57"/>
      <c r="C6" s="127">
        <f>SUM(Bjurholm:Åsele!C6)</f>
        <v>151083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51"/>
      <c r="AG6" s="51"/>
      <c r="AH6" s="51"/>
    </row>
    <row r="7" spans="1:34" ht="15.75">
      <c r="A7" s="3" t="s">
        <v>10</v>
      </c>
      <c r="B7" s="57"/>
      <c r="C7" s="127">
        <f>SUM(Bjurholm:Åsele!C7)</f>
        <v>414656</v>
      </c>
      <c r="D7" s="95">
        <f>SUM(Bjurholm:Åsele!D7)</f>
        <v>0</v>
      </c>
      <c r="E7" s="95">
        <f>SUM(Bjurholm:Åsele!E7)</f>
        <v>0</v>
      </c>
      <c r="F7" s="95">
        <f>SUM(Bjurholm:Åsele!F7)</f>
        <v>0</v>
      </c>
      <c r="G7" s="95">
        <f>SUM(Bjurholm:Åsele!G7)</f>
        <v>0</v>
      </c>
      <c r="H7" s="95">
        <f>SUM(Bjurholm:Åsele!H7)</f>
        <v>0</v>
      </c>
      <c r="I7" s="95">
        <f>SUM(Bjurholm:Åsele!I7)</f>
        <v>0</v>
      </c>
      <c r="J7" s="95">
        <f>SUM(Bjurholm:Åsele!J7)</f>
        <v>0</v>
      </c>
      <c r="K7" s="95">
        <f>SUM(Bjurholm:Åsele!K7)</f>
        <v>0</v>
      </c>
      <c r="L7" s="95">
        <f>SUM(Bjurholm:Åsele!L7)</f>
        <v>0</v>
      </c>
      <c r="M7" s="95">
        <f>SUM(Bjurholm:Åsele!M7)</f>
        <v>0</v>
      </c>
      <c r="N7" s="95">
        <f>SUM(Bjurholm:Åsele!N7)</f>
        <v>0</v>
      </c>
      <c r="O7" s="95">
        <f>SUM(Bjurholm:Åsele!O7)</f>
        <v>0</v>
      </c>
      <c r="P7" s="95">
        <f>SUM(Bjurholm:Åsele!P7)</f>
        <v>0</v>
      </c>
      <c r="Q7" s="51"/>
      <c r="AG7" s="51"/>
      <c r="AH7" s="51"/>
    </row>
    <row r="8" spans="1:34" ht="15.75">
      <c r="A8" s="3" t="s">
        <v>11</v>
      </c>
      <c r="B8" s="57"/>
      <c r="C8" s="95">
        <f>SUM(Bjurholm:Åsele!C8)</f>
        <v>0</v>
      </c>
      <c r="D8" s="95">
        <f>SUM(Bjurholm:Åsele!D8)</f>
        <v>0</v>
      </c>
      <c r="E8" s="95">
        <f>SUM(Bjurholm:Åsele!E8)</f>
        <v>0</v>
      </c>
      <c r="F8" s="95">
        <f>SUM(Bjurholm:Åsele!F8)</f>
        <v>0</v>
      </c>
      <c r="G8" s="95">
        <f>SUM(Bjurholm:Åsele!G8)</f>
        <v>0</v>
      </c>
      <c r="H8" s="95">
        <f>SUM(Bjurholm:Åsele!H8)</f>
        <v>0</v>
      </c>
      <c r="I8" s="95">
        <f>SUM(Bjurholm:Åsele!I8)</f>
        <v>0</v>
      </c>
      <c r="J8" s="95">
        <f>SUM(Bjurholm:Åsele!J8)</f>
        <v>0</v>
      </c>
      <c r="K8" s="95">
        <f>SUM(Bjurholm:Åsele!K8)</f>
        <v>0</v>
      </c>
      <c r="L8" s="95">
        <f>SUM(Bjurholm:Åsele!L8)</f>
        <v>0</v>
      </c>
      <c r="M8" s="95">
        <f>SUM(Bjurholm:Åsele!M8)</f>
        <v>0</v>
      </c>
      <c r="N8" s="95">
        <f>SUM(Bjurholm:Åsele!N8)</f>
        <v>0</v>
      </c>
      <c r="O8" s="95">
        <f>SUM(Bjurholm:Åsele!O8)</f>
        <v>0</v>
      </c>
      <c r="P8" s="95">
        <f>SUM(Bjurholm:Åsele!P8)</f>
        <v>0</v>
      </c>
      <c r="Q8" s="51"/>
      <c r="AG8" s="51"/>
      <c r="AH8" s="51"/>
    </row>
    <row r="9" spans="1:34" ht="15.75">
      <c r="A9" s="3" t="s">
        <v>12</v>
      </c>
      <c r="B9" s="57"/>
      <c r="C9" s="95">
        <f>SUM(Bjurholm:Åsele!C9)</f>
        <v>13249429</v>
      </c>
      <c r="D9" s="95">
        <f>SUM(Bjurholm:Åsele!D9)</f>
        <v>0</v>
      </c>
      <c r="E9" s="95">
        <f>SUM(Bjurholm:Åsele!E9)</f>
        <v>0</v>
      </c>
      <c r="F9" s="95">
        <f>SUM(Bjurholm:Åsele!F9)</f>
        <v>0</v>
      </c>
      <c r="G9" s="95">
        <f>SUM(Bjurholm:Åsele!G9)</f>
        <v>0</v>
      </c>
      <c r="H9" s="95">
        <f>SUM(Bjurholm:Åsele!H9)</f>
        <v>0</v>
      </c>
      <c r="I9" s="95">
        <f>SUM(Bjurholm:Åsele!I9)</f>
        <v>0</v>
      </c>
      <c r="J9" s="95">
        <f>SUM(Bjurholm:Åsele!J9)</f>
        <v>0</v>
      </c>
      <c r="K9" s="95">
        <f>SUM(Bjurholm:Åsele!K9)</f>
        <v>0</v>
      </c>
      <c r="L9" s="95">
        <f>SUM(Bjurholm:Åsele!L9)</f>
        <v>0</v>
      </c>
      <c r="M9" s="95">
        <f>SUM(Bjurholm:Åsele!M9)</f>
        <v>0</v>
      </c>
      <c r="N9" s="95">
        <f>SUM(Bjurholm:Åsele!N9)</f>
        <v>0</v>
      </c>
      <c r="O9" s="95">
        <f>SUM(Bjurholm:Åsele!O9)</f>
        <v>0</v>
      </c>
      <c r="P9" s="95">
        <f>SUM(Bjurholm:Åsele!P9)</f>
        <v>0</v>
      </c>
      <c r="Q9" s="51"/>
      <c r="AG9" s="51"/>
      <c r="AH9" s="51"/>
    </row>
    <row r="10" spans="1:34" ht="15.75">
      <c r="A10" s="3" t="s">
        <v>13</v>
      </c>
      <c r="B10" s="57"/>
      <c r="C10" s="95">
        <f>SUM(Bjurholm:Åsele!C10)</f>
        <v>2032775.1748071979</v>
      </c>
      <c r="D10" s="95">
        <f>SUM(Bjurholm:Åsele!D10)</f>
        <v>0</v>
      </c>
      <c r="E10" s="95">
        <f>SUM(Bjurholm:Åsele!E10)</f>
        <v>0</v>
      </c>
      <c r="F10" s="95">
        <f>SUM(Bjurholm:Åsele!F10)</f>
        <v>0</v>
      </c>
      <c r="G10" s="95">
        <f>SUM(Bjurholm:Åsele!G10)</f>
        <v>0</v>
      </c>
      <c r="H10" s="95">
        <f>SUM(Bjurholm:Åsele!H10)</f>
        <v>0</v>
      </c>
      <c r="I10" s="95">
        <f>SUM(Bjurholm:Åsele!I10)</f>
        <v>0</v>
      </c>
      <c r="J10" s="95">
        <f>SUM(Bjurholm:Åsele!J10)</f>
        <v>0</v>
      </c>
      <c r="K10" s="95">
        <f>SUM(Bjurholm:Åsele!K10)</f>
        <v>0</v>
      </c>
      <c r="L10" s="95">
        <f>SUM(Bjurholm:Åsele!L10)</f>
        <v>0</v>
      </c>
      <c r="M10" s="95">
        <f>SUM(Bjurholm:Åsele!M10)</f>
        <v>0</v>
      </c>
      <c r="N10" s="95">
        <f>SUM(Bjurholm:Åsele!N10)</f>
        <v>0</v>
      </c>
      <c r="O10" s="95">
        <f>SUM(Bjurholm:Åsele!O10)</f>
        <v>0</v>
      </c>
      <c r="P10" s="95">
        <f>SUM(Bjurholm:Åsele!P10)</f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9">
        <f>SUM(Bjurholm:Åsele!C11)</f>
        <v>15849558.174807196</v>
      </c>
      <c r="D11" s="95">
        <f>SUM(Bjurholm:Åsele!D11)</f>
        <v>0</v>
      </c>
      <c r="E11" s="95">
        <f>SUM(Bjurholm:Åsele!E11)</f>
        <v>0</v>
      </c>
      <c r="F11" s="95">
        <f>SUM(Bjurholm:Åsele!F11)</f>
        <v>0</v>
      </c>
      <c r="G11" s="95">
        <f>SUM(Bjurholm:Åsele!G11)</f>
        <v>0</v>
      </c>
      <c r="H11" s="95">
        <f>SUM(Bjurholm:Åsele!H11)</f>
        <v>0</v>
      </c>
      <c r="I11" s="95">
        <f>SUM(Bjurholm:Åsele!I11)</f>
        <v>0</v>
      </c>
      <c r="J11" s="95">
        <f>SUM(Bjurholm:Åsele!J11)</f>
        <v>0</v>
      </c>
      <c r="K11" s="95">
        <f>SUM(Bjurholm:Åsele!K11)</f>
        <v>0</v>
      </c>
      <c r="L11" s="95">
        <f>SUM(Bjurholm:Åsele!L11)</f>
        <v>0</v>
      </c>
      <c r="M11" s="95">
        <f>SUM(Bjurholm:Åsele!M11)</f>
        <v>0</v>
      </c>
      <c r="N11" s="95">
        <f>SUM(Bjurholm:Åsele!N11)</f>
        <v>0</v>
      </c>
      <c r="O11" s="95">
        <f>SUM(Bjurholm:Åsele!O11)</f>
        <v>0</v>
      </c>
      <c r="P11" s="95">
        <f>SUM(Bjurholm:Åsele!P11)</f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Västerbottens län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5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127">
        <f>SUM(Bjurholm:Åsele!B18)</f>
        <v>1389821.799960084</v>
      </c>
      <c r="C18" s="95">
        <f>SUM(Bjurholm:Åsele!C18)</f>
        <v>0</v>
      </c>
      <c r="D18" s="138">
        <f>SUM(Bjurholm:Åsele!D18)</f>
        <v>13045</v>
      </c>
      <c r="E18" s="95">
        <f>SUM(Bjurholm:Åsele!E18)</f>
        <v>0</v>
      </c>
      <c r="F18" s="95">
        <f>SUM(Bjurholm:Åsele!F18)</f>
        <v>0</v>
      </c>
      <c r="G18" s="95">
        <f>SUM(Bjurholm:Åsele!G18)</f>
        <v>0</v>
      </c>
      <c r="H18" s="138">
        <f>SUM(Bjurholm:Åsele!H18)</f>
        <v>1182272</v>
      </c>
      <c r="I18" s="95">
        <f>SUM(Bjurholm:Åsele!I18)</f>
        <v>0</v>
      </c>
      <c r="J18" s="95">
        <f>SUM(Bjurholm:Åsele!J18)</f>
        <v>0</v>
      </c>
      <c r="K18" s="127">
        <f>SUM(Bjurholm:Åsele!K18)</f>
        <v>131938</v>
      </c>
      <c r="L18" s="127">
        <f>SUM(Bjurholm:Åsele!L18)</f>
        <v>464654</v>
      </c>
      <c r="M18" s="95">
        <f>SUM(Bjurholm:Åsele!M18)</f>
        <v>0</v>
      </c>
      <c r="N18" s="95">
        <f>SUM(Bjurholm:Åsele!N18)</f>
        <v>0</v>
      </c>
      <c r="O18" s="95">
        <f>SUM(Bjurholm:Åsele!O18)</f>
        <v>0</v>
      </c>
      <c r="P18" s="138">
        <f>SUM(Bjurholm:Åsele!P18)</f>
        <v>1791909</v>
      </c>
      <c r="Q18" s="2"/>
      <c r="R18" s="2"/>
      <c r="S18" s="2"/>
      <c r="T18" s="2"/>
    </row>
    <row r="19" spans="1:34" ht="15.75">
      <c r="A19" s="3" t="s">
        <v>19</v>
      </c>
      <c r="B19" s="139">
        <f>SUM(Bjurholm:Åsele!B19)</f>
        <v>461426.20003991597</v>
      </c>
      <c r="C19" s="95">
        <f>SUM(Bjurholm:Åsele!C19)</f>
        <v>0</v>
      </c>
      <c r="D19" s="139">
        <f>SUM(Bjurholm:Åsele!D19)</f>
        <v>23223</v>
      </c>
      <c r="E19" s="95">
        <f>SUM(Bjurholm:Åsele!E19)</f>
        <v>0</v>
      </c>
      <c r="F19" s="95">
        <f>SUM(Bjurholm:Åsele!F19)</f>
        <v>0</v>
      </c>
      <c r="G19" s="95">
        <f>SUM(Bjurholm:Åsele!G19)</f>
        <v>0</v>
      </c>
      <c r="H19" s="132">
        <f>SUM(Bjurholm:Åsele!H19)</f>
        <v>595672</v>
      </c>
      <c r="I19" s="95">
        <f>SUM(Bjurholm:Åsele!I19)</f>
        <v>0</v>
      </c>
      <c r="J19" s="95">
        <f>SUM(Bjurholm:Åsele!J19)</f>
        <v>0</v>
      </c>
      <c r="K19" s="127">
        <f>SUM(Bjurholm:Åsele!K19)</f>
        <v>306</v>
      </c>
      <c r="L19" s="95">
        <f>SUM(Bjurholm:Åsele!L19)</f>
        <v>0</v>
      </c>
      <c r="M19" s="95">
        <f>SUM(Bjurholm:Åsele!M19)</f>
        <v>0</v>
      </c>
      <c r="N19" s="95">
        <f>SUM(Bjurholm:Åsele!N19)</f>
        <v>0</v>
      </c>
      <c r="O19" s="95">
        <f>SUM(Bjurholm:Åsele!O19)</f>
        <v>0</v>
      </c>
      <c r="P19" s="132">
        <f>SUM(Bjurholm:Åsele!P19)</f>
        <v>619201</v>
      </c>
      <c r="Q19" s="2"/>
      <c r="R19" s="2"/>
      <c r="S19" s="2"/>
      <c r="T19" s="2"/>
    </row>
    <row r="20" spans="1:34" ht="15.75">
      <c r="A20" s="3" t="s">
        <v>20</v>
      </c>
      <c r="B20" s="131">
        <f>SUM(Bjurholm:Åsele!B20)</f>
        <v>1057</v>
      </c>
      <c r="C20" s="120">
        <f>SUM(Bjurholm:Åsele!C20)</f>
        <v>1072.8549999999998</v>
      </c>
      <c r="D20" s="95">
        <f>SUM(Bjurholm:Åsele!D20)</f>
        <v>0</v>
      </c>
      <c r="E20" s="95">
        <f>SUM(Bjurholm:Åsele!E20)</f>
        <v>0</v>
      </c>
      <c r="F20" s="95">
        <f>SUM(Bjurholm:Åsele!F20)</f>
        <v>0</v>
      </c>
      <c r="G20" s="95">
        <f>SUM(Bjurholm:Åsele!G20)</f>
        <v>0</v>
      </c>
      <c r="H20" s="95">
        <f>SUM(Bjurholm:Åsele!H20)</f>
        <v>0</v>
      </c>
      <c r="I20" s="95">
        <f>SUM(Bjurholm:Åsele!I20)</f>
        <v>0</v>
      </c>
      <c r="J20" s="95">
        <f>SUM(Bjurholm:Åsele!J20)</f>
        <v>0</v>
      </c>
      <c r="K20" s="95">
        <f>SUM(Bjurholm:Åsele!K20)</f>
        <v>0</v>
      </c>
      <c r="L20" s="95">
        <f>SUM(Bjurholm:Åsele!L20)</f>
        <v>0</v>
      </c>
      <c r="M20" s="95">
        <f>SUM(Bjurholm:Åsele!M20)</f>
        <v>0</v>
      </c>
      <c r="N20" s="95">
        <f>SUM(Bjurholm:Åsele!N20)</f>
        <v>0</v>
      </c>
      <c r="O20" s="95">
        <f>SUM(Bjurholm:Åsele!O20)</f>
        <v>0</v>
      </c>
      <c r="P20" s="120">
        <f>SUM(Bjurholm:Åsele!P20)</f>
        <v>1072.8549999999998</v>
      </c>
      <c r="Q20" s="2"/>
      <c r="R20" s="2"/>
      <c r="S20" s="2"/>
      <c r="T20" s="2"/>
    </row>
    <row r="21" spans="1:34" ht="16.5" thickBot="1">
      <c r="A21" s="3" t="s">
        <v>21</v>
      </c>
      <c r="B21" s="95">
        <f>SUM(Bjurholm:Åsele!B21)</f>
        <v>35000</v>
      </c>
      <c r="C21" s="120">
        <f>SUM(Bjurholm:Åsele!C21)</f>
        <v>11550</v>
      </c>
      <c r="D21" s="95">
        <f>SUM(Bjurholm:Åsele!D21)</f>
        <v>0</v>
      </c>
      <c r="E21" s="95">
        <f>SUM(Bjurholm:Åsele!E21)</f>
        <v>0</v>
      </c>
      <c r="F21" s="95">
        <f>SUM(Bjurholm:Åsele!F21)</f>
        <v>0</v>
      </c>
      <c r="G21" s="95">
        <f>SUM(Bjurholm:Åsele!G21)</f>
        <v>0</v>
      </c>
      <c r="H21" s="95">
        <f>SUM(Bjurholm:Åsele!H21)</f>
        <v>0</v>
      </c>
      <c r="I21" s="95">
        <f>SUM(Bjurholm:Åsele!I21)</f>
        <v>0</v>
      </c>
      <c r="J21" s="95">
        <f>SUM(Bjurholm:Åsele!J21)</f>
        <v>0</v>
      </c>
      <c r="K21" s="95">
        <f>SUM(Bjurholm:Åsele!K21)</f>
        <v>0</v>
      </c>
      <c r="L21" s="95">
        <f>SUM(Bjurholm:Åsele!L21)</f>
        <v>0</v>
      </c>
      <c r="M21" s="95">
        <f>SUM(Bjurholm:Åsele!M21)</f>
        <v>0</v>
      </c>
      <c r="N21" s="95">
        <f>SUM(Bjurholm:Åsele!N21)</f>
        <v>0</v>
      </c>
      <c r="O21" s="95">
        <f>SUM(Bjurholm:Åsele!O21)</f>
        <v>0</v>
      </c>
      <c r="P21" s="120">
        <f>SUM(Bjurholm:Åsele!P21)</f>
        <v>11550</v>
      </c>
      <c r="Q21" s="2"/>
      <c r="R21" s="35"/>
      <c r="S21" s="35"/>
      <c r="T21" s="35"/>
    </row>
    <row r="22" spans="1:34" ht="15.75">
      <c r="A22" s="3" t="s">
        <v>22</v>
      </c>
      <c r="B22" s="131">
        <f>SUM(Bjurholm:Åsele!B22)</f>
        <v>60858</v>
      </c>
      <c r="C22" s="95">
        <f>SUM(Bjurholm:Åsele!C22)</f>
        <v>0</v>
      </c>
      <c r="D22" s="95">
        <f>SUM(Bjurholm:Åsele!D22)</f>
        <v>0</v>
      </c>
      <c r="E22" s="95">
        <f>SUM(Bjurholm:Åsele!E22)</f>
        <v>0</v>
      </c>
      <c r="F22" s="95">
        <f>SUM(Bjurholm:Åsele!F22)</f>
        <v>0</v>
      </c>
      <c r="G22" s="95">
        <f>SUM(Bjurholm:Åsele!G22)</f>
        <v>0</v>
      </c>
      <c r="H22" s="95">
        <f>SUM(Bjurholm:Åsele!H22)</f>
        <v>0</v>
      </c>
      <c r="I22" s="95">
        <f>SUM(Bjurholm:Åsele!I22)</f>
        <v>0</v>
      </c>
      <c r="J22" s="95">
        <f>SUM(Bjurholm:Åsele!J22)</f>
        <v>0</v>
      </c>
      <c r="K22" s="95">
        <f>SUM(Bjurholm:Åsele!K22)</f>
        <v>0</v>
      </c>
      <c r="L22" s="95">
        <f>SUM(Bjurholm:Åsele!L22)</f>
        <v>0</v>
      </c>
      <c r="M22" s="95">
        <f>SUM(Bjurholm:Åsele!M22)</f>
        <v>0</v>
      </c>
      <c r="N22" s="95">
        <f>SUM(Bjurholm:Åsele!N22)</f>
        <v>0</v>
      </c>
      <c r="O22" s="95">
        <f>SUM(Bjurholm:Åsele!O22)</f>
        <v>0</v>
      </c>
      <c r="P22" s="95">
        <f>SUM(Bjurholm:Åsele!P22)</f>
        <v>0</v>
      </c>
      <c r="Q22" s="29"/>
      <c r="R22" s="41" t="s">
        <v>24</v>
      </c>
      <c r="S22" s="87" t="str">
        <f>ROUND(P43/1000,0) &amp;" GWh"</f>
        <v>12954 GWh</v>
      </c>
      <c r="T22" s="36"/>
      <c r="U22" s="34"/>
    </row>
    <row r="23" spans="1:34" ht="15.75">
      <c r="A23" s="3" t="s">
        <v>23</v>
      </c>
      <c r="B23" s="120">
        <f>SUM(Bjurholm:Åsele!B23)</f>
        <v>0</v>
      </c>
      <c r="C23" s="95">
        <f>SUM(Bjurholm:Åsele!C23)</f>
        <v>0</v>
      </c>
      <c r="D23" s="95">
        <f>SUM(Bjurholm:Åsele!D23)</f>
        <v>0</v>
      </c>
      <c r="E23" s="95">
        <f>SUM(Bjurholm:Åsele!E23)</f>
        <v>0</v>
      </c>
      <c r="F23" s="95">
        <f>SUM(Bjurholm:Åsele!F23)</f>
        <v>0</v>
      </c>
      <c r="G23" s="95">
        <f>SUM(Bjurholm:Åsele!G23)</f>
        <v>0</v>
      </c>
      <c r="H23" s="95">
        <f>SUM(Bjurholm:Åsele!H23)</f>
        <v>0</v>
      </c>
      <c r="I23" s="95">
        <f>SUM(Bjurholm:Åsele!I23)</f>
        <v>0</v>
      </c>
      <c r="J23" s="95">
        <f>SUM(Bjurholm:Åsele!J23)</f>
        <v>0</v>
      </c>
      <c r="K23" s="95">
        <f>SUM(Bjurholm:Åsele!K23)</f>
        <v>0</v>
      </c>
      <c r="L23" s="95">
        <f>SUM(Bjurholm:Åsele!L23)</f>
        <v>0</v>
      </c>
      <c r="M23" s="95">
        <f>SUM(Bjurholm:Åsele!M23)</f>
        <v>0</v>
      </c>
      <c r="N23" s="95">
        <f>SUM(Bjurholm:Åsele!N23)</f>
        <v>0</v>
      </c>
      <c r="O23" s="95">
        <f>SUM(Bjurholm:Åsele!O23)</f>
        <v>0</v>
      </c>
      <c r="P23" s="95">
        <f>SUM(Bjurholm:Åsele!P23)</f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132">
        <f>SUM(Bjurholm:Åsele!B24)</f>
        <v>1948163</v>
      </c>
      <c r="C24" s="120">
        <f>SUM(Bjurholm:Åsele!C24)</f>
        <v>12622.855</v>
      </c>
      <c r="D24" s="132">
        <f>SUM(Bjurholm:Åsele!D24)</f>
        <v>36268</v>
      </c>
      <c r="E24" s="95">
        <f>SUM(Bjurholm:Åsele!E24)</f>
        <v>0</v>
      </c>
      <c r="F24" s="95">
        <f>SUM(Bjurholm:Åsele!F24)</f>
        <v>0</v>
      </c>
      <c r="G24" s="95">
        <f>SUM(Bjurholm:Åsele!G24)</f>
        <v>0</v>
      </c>
      <c r="H24" s="132">
        <f>SUM(Bjurholm:Åsele!H24)</f>
        <v>1777944</v>
      </c>
      <c r="I24" s="95">
        <f>SUM(Bjurholm:Åsele!I24)</f>
        <v>0</v>
      </c>
      <c r="J24" s="95">
        <f>SUM(Bjurholm:Åsele!J24)</f>
        <v>0</v>
      </c>
      <c r="K24" s="127">
        <f>SUM(Bjurholm:Åsele!K24)</f>
        <v>132244</v>
      </c>
      <c r="L24" s="127">
        <f>SUM(Bjurholm:Åsele!L24)</f>
        <v>464654</v>
      </c>
      <c r="M24" s="95">
        <f>SUM(Bjurholm:Åsele!M24)</f>
        <v>0</v>
      </c>
      <c r="N24" s="95">
        <f>SUM(Bjurholm:Åsele!N24)</f>
        <v>0</v>
      </c>
      <c r="O24" s="95">
        <f>SUM(Bjurholm:Åsele!O24)</f>
        <v>0</v>
      </c>
      <c r="P24" s="132">
        <f>SUM(Bjurholm:Åsele!P24)</f>
        <v>2423732.855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ROUND(C43/1000,0) &amp;" GWh"</f>
        <v>4209 GWh</v>
      </c>
      <c r="T25" s="40">
        <f>C$44</f>
        <v>0.32489709427579377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ROUND(D43/1000,0) &amp;" GWh"</f>
        <v>3296 GWh</v>
      </c>
      <c r="T26" s="40">
        <f>D$44</f>
        <v>0.25441081889386447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58" t="str">
        <f>ROUND(E43/1000,0) &amp;" GWh"</f>
        <v>369 GWh</v>
      </c>
      <c r="T27" s="40">
        <f>E$44</f>
        <v>2.8504038880778935E-2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58" t="str">
        <f>ROUND(F43/1000,0) &amp;" GWh"</f>
        <v>35 GWh</v>
      </c>
      <c r="T28" s="40">
        <f>F$44</f>
        <v>2.6661191510003786E-3</v>
      </c>
      <c r="U28" s="34"/>
    </row>
    <row r="29" spans="1:34" ht="15.75">
      <c r="A29" s="78" t="str">
        <f>A2</f>
        <v>Västerbottens län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ROUND(G43/1000,0) &amp;" GWh"</f>
        <v>664 GWh</v>
      </c>
      <c r="T29" s="40">
        <f>G$44</f>
        <v>5.1264705329085516E-2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ROUND(H43/1000,0) &amp;" GWh"</f>
        <v>2823 GWh</v>
      </c>
      <c r="T30" s="40">
        <f>H$44</f>
        <v>0.21789427165022082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5"/>
      <c r="O31" s="26"/>
      <c r="P31" s="81" t="s">
        <v>63</v>
      </c>
      <c r="Q31" s="30"/>
      <c r="R31" s="84" t="str">
        <f>I30</f>
        <v>Biogas</v>
      </c>
      <c r="S31" s="58" t="str">
        <f>ROUND(I43/1000,0) &amp;" GWh"</f>
        <v>13 GWh</v>
      </c>
      <c r="T31" s="40">
        <f>I$44</f>
        <v>1.0089228474021354E-3</v>
      </c>
      <c r="U31" s="33"/>
      <c r="AG31" s="28"/>
      <c r="AH31" s="28"/>
    </row>
    <row r="32" spans="1:34" ht="15.75">
      <c r="A32" s="3" t="s">
        <v>30</v>
      </c>
      <c r="B32" s="95">
        <f>SUM(Bjurholm:Åsele!B32)</f>
        <v>0</v>
      </c>
      <c r="C32" s="95">
        <f>SUM(Bjurholm:Åsele!C32)</f>
        <v>90234</v>
      </c>
      <c r="D32" s="95">
        <f>SUM(Bjurholm:Åsele!D32)</f>
        <v>94642</v>
      </c>
      <c r="E32" s="95">
        <f>SUM(Bjurholm:Åsele!E32)</f>
        <v>0</v>
      </c>
      <c r="F32" s="95">
        <f>SUM(Bjurholm:Åsele!F32)</f>
        <v>0</v>
      </c>
      <c r="G32" s="95">
        <f>SUM(Bjurholm:Åsele!G32)</f>
        <v>21817</v>
      </c>
      <c r="H32" s="95">
        <f>SUM(Bjurholm:Åsele!H32)</f>
        <v>0</v>
      </c>
      <c r="I32" s="95">
        <f>SUM(Bjurholm:Åsele!I32)</f>
        <v>0</v>
      </c>
      <c r="J32" s="95">
        <f>SUM(Bjurholm:Åsele!J32)</f>
        <v>0</v>
      </c>
      <c r="K32" s="95">
        <f>SUM(Bjurholm:Åsele!K32)</f>
        <v>0</v>
      </c>
      <c r="L32" s="95">
        <f>SUM(Bjurholm:Åsele!L32)</f>
        <v>0</v>
      </c>
      <c r="M32" s="95">
        <f>SUM(Bjurholm:Åsele!M32)</f>
        <v>0</v>
      </c>
      <c r="N32" s="95">
        <f>SUM(Bjurholm:Åsele!N32)</f>
        <v>0</v>
      </c>
      <c r="O32" s="95">
        <f>SUM(Bjurholm:Åsele!O32)</f>
        <v>0</v>
      </c>
      <c r="P32" s="95">
        <f>SUM(Bjurholm:Åsele!P32)</f>
        <v>206693</v>
      </c>
      <c r="Q32" s="31"/>
      <c r="R32" s="85" t="str">
        <f>J30</f>
        <v>Avlutar</v>
      </c>
      <c r="S32" s="58" t="str">
        <f>ROUND(J43/1000,0) &amp;" GWh"</f>
        <v>905 GWh</v>
      </c>
      <c r="T32" s="40">
        <f>J$44</f>
        <v>6.9833054185994808E-2</v>
      </c>
      <c r="U32" s="34"/>
    </row>
    <row r="33" spans="1:47" ht="15.75">
      <c r="A33" s="3" t="s">
        <v>33</v>
      </c>
      <c r="B33" s="120">
        <f>SUM(Bjurholm:Åsele!B33)</f>
        <v>245841.30708152524</v>
      </c>
      <c r="C33" s="95">
        <f>SUM(Bjurholm:Åsele!C33)</f>
        <v>1748924</v>
      </c>
      <c r="D33" s="95">
        <f>SUM(Bjurholm:Åsele!D33)</f>
        <v>426470</v>
      </c>
      <c r="E33" s="108">
        <f>SUM(Bjurholm:Åsele!E33)</f>
        <v>369253</v>
      </c>
      <c r="F33" s="95">
        <f>SUM(Bjurholm:Åsele!F33)</f>
        <v>34538</v>
      </c>
      <c r="G33" s="120">
        <f>SUM(Bjurholm:Åsele!G33)</f>
        <v>104993</v>
      </c>
      <c r="H33" s="95">
        <f>SUM(Bjurholm:Åsele!H33)</f>
        <v>543231</v>
      </c>
      <c r="I33" s="120">
        <f>SUM(Bjurholm:Åsele!I33)</f>
        <v>0</v>
      </c>
      <c r="J33" s="127">
        <f>SUM(Bjurholm:Åsele!J33)</f>
        <v>904646</v>
      </c>
      <c r="K33" s="95">
        <f>SUM(Bjurholm:Åsele!K33)</f>
        <v>0</v>
      </c>
      <c r="L33" s="95">
        <f>SUM(Bjurholm:Åsele!L33)</f>
        <v>0</v>
      </c>
      <c r="M33" s="127">
        <f>SUM(Bjurholm:Åsele!M33)</f>
        <v>3167</v>
      </c>
      <c r="N33" s="127">
        <f>SUM(Bjurholm:Åsele!N33)</f>
        <v>41450</v>
      </c>
      <c r="O33" s="95">
        <f>SUM(Bjurholm:Åsele!O33)</f>
        <v>0</v>
      </c>
      <c r="P33" s="138">
        <f>SUM(Bjurholm:Åsele!P33)</f>
        <v>4422513.3070815252</v>
      </c>
      <c r="Q33" s="31"/>
      <c r="R33" s="84" t="str">
        <f>K30</f>
        <v>Torv</v>
      </c>
      <c r="S33" s="58" t="str">
        <f>ROUND(K43/1000,0) &amp;" GWh"</f>
        <v>132 GWh</v>
      </c>
      <c r="T33" s="40">
        <f>K$44</f>
        <v>1.0208415687211017E-2</v>
      </c>
      <c r="U33" s="34"/>
    </row>
    <row r="34" spans="1:47" ht="15.75">
      <c r="A34" s="3" t="s">
        <v>34</v>
      </c>
      <c r="B34" s="120">
        <f>SUM(Bjurholm:Åsele!B34)</f>
        <v>347833.70288985322</v>
      </c>
      <c r="C34" s="120">
        <f>SUM(Bjurholm:Åsele!C34)</f>
        <v>353772.29711014673</v>
      </c>
      <c r="D34" s="120">
        <f>SUM(Bjurholm:Åsele!D34)</f>
        <v>20728</v>
      </c>
      <c r="E34" s="95">
        <f>SUM(Bjurholm:Åsele!E34)</f>
        <v>0</v>
      </c>
      <c r="F34" s="95">
        <f>SUM(Bjurholm:Åsele!F34)</f>
        <v>0</v>
      </c>
      <c r="G34" s="95">
        <f>SUM(Bjurholm:Åsele!G34)</f>
        <v>0</v>
      </c>
      <c r="H34" s="95">
        <f>SUM(Bjurholm:Åsele!H34)</f>
        <v>0</v>
      </c>
      <c r="I34" s="95">
        <f>SUM(Bjurholm:Åsele!I34)</f>
        <v>0</v>
      </c>
      <c r="J34" s="95">
        <f>SUM(Bjurholm:Åsele!J34)</f>
        <v>0</v>
      </c>
      <c r="K34" s="95">
        <f>SUM(Bjurholm:Åsele!K34)</f>
        <v>0</v>
      </c>
      <c r="L34" s="95">
        <f>SUM(Bjurholm:Åsele!L34)</f>
        <v>0</v>
      </c>
      <c r="M34" s="95">
        <f>SUM(Bjurholm:Åsele!M34)</f>
        <v>0</v>
      </c>
      <c r="N34" s="95">
        <f>SUM(Bjurholm:Åsele!N34)</f>
        <v>0</v>
      </c>
      <c r="O34" s="95">
        <f>SUM(Bjurholm:Åsele!O34)</f>
        <v>0</v>
      </c>
      <c r="P34" s="95">
        <f>SUM(Bjurholm:Åsele!P34)</f>
        <v>722334</v>
      </c>
      <c r="Q34" s="31"/>
      <c r="R34" s="85" t="str">
        <f>L30</f>
        <v>Avfall</v>
      </c>
      <c r="S34" s="58" t="str">
        <f>ROUND(L43/1000,0) &amp;" GWh"</f>
        <v>465 GWh</v>
      </c>
      <c r="T34" s="40">
        <f>L$44</f>
        <v>3.5868403728905263E-2</v>
      </c>
      <c r="U34" s="34"/>
      <c r="V34" s="6"/>
      <c r="W34" s="56"/>
    </row>
    <row r="35" spans="1:47" ht="15.75">
      <c r="A35" s="3" t="s">
        <v>35</v>
      </c>
      <c r="B35" s="95">
        <f>SUM(Bjurholm:Åsele!B35)</f>
        <v>0</v>
      </c>
      <c r="C35" s="95">
        <f>SUM(Bjurholm:Åsele!C35)</f>
        <v>61753</v>
      </c>
      <c r="D35" s="120">
        <f>SUM(Bjurholm:Åsele!D35)</f>
        <v>2501753</v>
      </c>
      <c r="E35" s="95">
        <f>SUM(Bjurholm:Åsele!E35)</f>
        <v>0</v>
      </c>
      <c r="F35" s="95">
        <f>SUM(Bjurholm:Åsele!F35)</f>
        <v>0</v>
      </c>
      <c r="G35" s="95">
        <f>SUM(Bjurholm:Åsele!G35)</f>
        <v>537294</v>
      </c>
      <c r="H35" s="95">
        <f>SUM(Bjurholm:Åsele!H35)</f>
        <v>0</v>
      </c>
      <c r="I35" s="108">
        <f>SUM(Bjurholm:Åsele!I35)+13070</f>
        <v>13070</v>
      </c>
      <c r="J35" s="95">
        <f>SUM(Bjurholm:Åsele!J35)</f>
        <v>0</v>
      </c>
      <c r="K35" s="95">
        <f>SUM(Bjurholm:Åsele!K35)</f>
        <v>0</v>
      </c>
      <c r="L35" s="95">
        <f>SUM(Bjurholm:Åsele!L35)</f>
        <v>0</v>
      </c>
      <c r="M35" s="95">
        <f>SUM(Bjurholm:Åsele!M35)</f>
        <v>0</v>
      </c>
      <c r="N35" s="95">
        <f>SUM(Bjurholm:Åsele!N35)</f>
        <v>0</v>
      </c>
      <c r="O35" s="95">
        <f>SUM(Bjurholm:Åsele!O35)</f>
        <v>0</v>
      </c>
      <c r="P35" s="108">
        <f>SUM(B35:O35)</f>
        <v>3113870</v>
      </c>
      <c r="Q35" s="31"/>
      <c r="R35" s="84" t="str">
        <f>M30</f>
        <v>Beckolja</v>
      </c>
      <c r="S35" s="58" t="str">
        <f>ROUND(M43/1000,0) &amp;" GWh"</f>
        <v>3 GWh</v>
      </c>
      <c r="T35" s="40">
        <f>M$44</f>
        <v>2.4447273586247612E-4</v>
      </c>
      <c r="U35" s="34"/>
    </row>
    <row r="36" spans="1:47" ht="15.75">
      <c r="A36" s="3" t="s">
        <v>36</v>
      </c>
      <c r="B36" s="120">
        <f>SUM(Bjurholm:Åsele!B36)</f>
        <v>281135.99002862157</v>
      </c>
      <c r="C36" s="120">
        <f>SUM(Bjurholm:Åsele!C36)</f>
        <v>692598.00997137849</v>
      </c>
      <c r="D36" s="95">
        <f>SUM(Bjurholm:Åsele!D36)</f>
        <v>211061</v>
      </c>
      <c r="E36" s="95">
        <f>SUM(Bjurholm:Åsele!E36)</f>
        <v>0</v>
      </c>
      <c r="F36" s="95">
        <f>SUM(Bjurholm:Åsele!F36)</f>
        <v>0</v>
      </c>
      <c r="G36" s="95">
        <f>SUM(Bjurholm:Åsele!G36)</f>
        <v>0</v>
      </c>
      <c r="H36" s="95">
        <f>SUM(Bjurholm:Åsele!H36)</f>
        <v>0</v>
      </c>
      <c r="I36" s="95">
        <f>SUM(Bjurholm:Åsele!I36)</f>
        <v>0</v>
      </c>
      <c r="J36" s="95">
        <f>SUM(Bjurholm:Åsele!J36)</f>
        <v>0</v>
      </c>
      <c r="K36" s="95">
        <f>SUM(Bjurholm:Åsele!K36)</f>
        <v>0</v>
      </c>
      <c r="L36" s="95">
        <f>SUM(Bjurholm:Åsele!L36)</f>
        <v>0</v>
      </c>
      <c r="M36" s="95">
        <f>SUM(Bjurholm:Åsele!M36)</f>
        <v>0</v>
      </c>
      <c r="N36" s="95">
        <f>SUM(Bjurholm:Åsele!N36)</f>
        <v>0</v>
      </c>
      <c r="O36" s="95">
        <f>SUM(Bjurholm:Åsele!O36)</f>
        <v>0</v>
      </c>
      <c r="P36" s="95">
        <f>SUM(Bjurholm:Åsele!P36)</f>
        <v>1184795</v>
      </c>
      <c r="Q36" s="31"/>
      <c r="R36" s="84" t="str">
        <f>N30</f>
        <v>Övrigt</v>
      </c>
      <c r="S36" s="58" t="str">
        <f>ROUND(N43/1000,0) &amp;" GWh"</f>
        <v>41 GWh</v>
      </c>
      <c r="T36" s="40">
        <f>N$44</f>
        <v>3.1996826338805289E-3</v>
      </c>
      <c r="U36" s="34"/>
    </row>
    <row r="37" spans="1:47" ht="15.75">
      <c r="A37" s="3" t="s">
        <v>37</v>
      </c>
      <c r="B37" s="120">
        <f>SUM(Bjurholm:Åsele!B37)</f>
        <v>275466</v>
      </c>
      <c r="C37" s="95">
        <f>SUM(Bjurholm:Åsele!C37)</f>
        <v>933311.00000000012</v>
      </c>
      <c r="D37" s="120">
        <f>SUM(Bjurholm:Åsele!D37)</f>
        <v>4481</v>
      </c>
      <c r="E37" s="95">
        <f>SUM(Bjurholm:Åsele!E37)</f>
        <v>0</v>
      </c>
      <c r="F37" s="95">
        <f>SUM(Bjurholm:Åsele!F37)</f>
        <v>0</v>
      </c>
      <c r="G37" s="95">
        <f>SUM(Bjurholm:Åsele!G37)</f>
        <v>0</v>
      </c>
      <c r="H37" s="120">
        <f>SUM(Bjurholm:Åsele!H37)</f>
        <v>501516.68331489072</v>
      </c>
      <c r="I37" s="95">
        <f>SUM(Bjurholm:Åsele!I37)</f>
        <v>0</v>
      </c>
      <c r="J37" s="95">
        <f>SUM(Bjurholm:Åsele!J37)</f>
        <v>0</v>
      </c>
      <c r="K37" s="95">
        <f>SUM(Bjurholm:Åsele!K37)</f>
        <v>0</v>
      </c>
      <c r="L37" s="95">
        <f>SUM(Bjurholm:Åsele!L37)</f>
        <v>0</v>
      </c>
      <c r="M37" s="95">
        <f>SUM(Bjurholm:Åsele!M37)</f>
        <v>0</v>
      </c>
      <c r="N37" s="95">
        <f>SUM(Bjurholm:Åsele!N37)</f>
        <v>0</v>
      </c>
      <c r="O37" s="95">
        <f>SUM(Bjurholm:Åsele!O37)</f>
        <v>0</v>
      </c>
      <c r="P37" s="95">
        <f>SUM(Bjurholm:Åsele!P37)</f>
        <v>1714774.6833148908</v>
      </c>
      <c r="Q37" s="31"/>
      <c r="R37" s="85" t="str">
        <f>O30</f>
        <v>Övrigt</v>
      </c>
      <c r="S37" s="58" t="str">
        <f>ROUND(O43/1000,0) &amp;" GWh"</f>
        <v>0 GWh</v>
      </c>
      <c r="T37" s="40">
        <f>O$44</f>
        <v>0</v>
      </c>
      <c r="U37" s="34"/>
    </row>
    <row r="38" spans="1:47" ht="15.75">
      <c r="A38" s="3" t="s">
        <v>38</v>
      </c>
      <c r="B38" s="120">
        <f>SUM(Bjurholm:Åsele!B38)</f>
        <v>628337</v>
      </c>
      <c r="C38" s="120">
        <f>SUM(Bjurholm:Åsele!C38)</f>
        <v>208062</v>
      </c>
      <c r="D38" s="95">
        <f>SUM(Bjurholm:Åsele!D38)</f>
        <v>339</v>
      </c>
      <c r="E38" s="95">
        <f>SUM(Bjurholm:Åsele!E38)</f>
        <v>0</v>
      </c>
      <c r="F38" s="95">
        <f>SUM(Bjurholm:Åsele!F38)</f>
        <v>0</v>
      </c>
      <c r="G38" s="95">
        <f>SUM(Bjurholm:Åsele!G38)</f>
        <v>0</v>
      </c>
      <c r="H38" s="95">
        <f>SUM(Bjurholm:Åsele!H38)</f>
        <v>0</v>
      </c>
      <c r="I38" s="95">
        <f>SUM(Bjurholm:Åsele!I38)</f>
        <v>0</v>
      </c>
      <c r="J38" s="95">
        <f>SUM(Bjurholm:Åsele!J38)</f>
        <v>0</v>
      </c>
      <c r="K38" s="95">
        <f>SUM(Bjurholm:Åsele!K38)</f>
        <v>0</v>
      </c>
      <c r="L38" s="95">
        <f>SUM(Bjurholm:Åsele!L38)</f>
        <v>0</v>
      </c>
      <c r="M38" s="95">
        <f>SUM(Bjurholm:Åsele!M38)</f>
        <v>0</v>
      </c>
      <c r="N38" s="95">
        <f>SUM(Bjurholm:Åsele!N38)</f>
        <v>0</v>
      </c>
      <c r="O38" s="95">
        <f>SUM(Bjurholm:Åsele!O38)</f>
        <v>0</v>
      </c>
      <c r="P38" s="95">
        <f>SUM(Bjurholm:Åsele!P38)</f>
        <v>836738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SUM(Bjurholm:Åsele!B39)</f>
        <v>0</v>
      </c>
      <c r="C39" s="95">
        <f>SUM(Bjurholm:Åsele!C39)</f>
        <v>179747</v>
      </c>
      <c r="D39" s="95">
        <f>SUM(Bjurholm:Åsele!D39)</f>
        <v>0</v>
      </c>
      <c r="E39" s="95">
        <f>SUM(Bjurholm:Åsele!E39)</f>
        <v>0</v>
      </c>
      <c r="F39" s="95">
        <f>SUM(Bjurholm:Åsele!F39)</f>
        <v>0</v>
      </c>
      <c r="G39" s="95">
        <f>SUM(Bjurholm:Åsele!G39)</f>
        <v>0</v>
      </c>
      <c r="H39" s="95">
        <f>SUM(Bjurholm:Åsele!H39)</f>
        <v>0</v>
      </c>
      <c r="I39" s="95">
        <f>SUM(Bjurholm:Åsele!I39)</f>
        <v>0</v>
      </c>
      <c r="J39" s="95">
        <f>SUM(Bjurholm:Åsele!J39)</f>
        <v>0</v>
      </c>
      <c r="K39" s="95">
        <f>SUM(Bjurholm:Åsele!K39)</f>
        <v>0</v>
      </c>
      <c r="L39" s="95">
        <f>SUM(Bjurholm:Åsele!L39)</f>
        <v>0</v>
      </c>
      <c r="M39" s="95">
        <f>SUM(Bjurholm:Åsele!M39)</f>
        <v>0</v>
      </c>
      <c r="N39" s="95">
        <f>SUM(Bjurholm:Åsele!N39)</f>
        <v>0</v>
      </c>
      <c r="O39" s="95">
        <f>SUM(Bjurholm:Åsele!O39)</f>
        <v>0</v>
      </c>
      <c r="P39" s="95">
        <f>SUM(Bjurholm:Åsele!P39)</f>
        <v>179747</v>
      </c>
      <c r="Q39" s="31"/>
      <c r="R39" s="39"/>
      <c r="S39" s="8"/>
      <c r="T39" s="62"/>
      <c r="U39" s="34"/>
    </row>
    <row r="40" spans="1:47" ht="15.75">
      <c r="A40" s="3" t="s">
        <v>14</v>
      </c>
      <c r="B40" s="108">
        <f>SUM(Bjurholm:Åsele!B40)</f>
        <v>1778614</v>
      </c>
      <c r="C40" s="120">
        <f>SUM(Bjurholm:Åsele!C40)</f>
        <v>4268401.3070815261</v>
      </c>
      <c r="D40" s="95">
        <f>SUM(Bjurholm:Åsele!D40)</f>
        <v>3259474</v>
      </c>
      <c r="E40" s="108">
        <f>SUM(Bjurholm:Åsele!E40)</f>
        <v>369253</v>
      </c>
      <c r="F40" s="95">
        <f>SUM(F32:F39)</f>
        <v>34538</v>
      </c>
      <c r="G40" s="120">
        <f>SUM(Bjurholm:Åsele!G40)</f>
        <v>664104</v>
      </c>
      <c r="H40" s="120">
        <f>SUM(Bjurholm:Åsele!H40)</f>
        <v>1044747.6833148906</v>
      </c>
      <c r="I40" s="131">
        <f>SUM(I32:I39)</f>
        <v>13070</v>
      </c>
      <c r="J40" s="127">
        <f>SUM(Bjurholm:Åsele!J40)</f>
        <v>904646</v>
      </c>
      <c r="K40" s="95">
        <f>SUM(Bjurholm:Åsele!K40)</f>
        <v>0</v>
      </c>
      <c r="L40" s="95">
        <f>SUM(Bjurholm:Åsele!L40)</f>
        <v>0</v>
      </c>
      <c r="M40" s="127">
        <f>SUM(Bjurholm:Åsele!M40)</f>
        <v>3167</v>
      </c>
      <c r="N40" s="127">
        <f>SUM(Bjurholm:Åsele!N40)</f>
        <v>41450</v>
      </c>
      <c r="O40" s="95">
        <f>SUM(Bjurholm:Åsele!O40)</f>
        <v>0</v>
      </c>
      <c r="P40" s="132">
        <f>SUM(B40:O40)</f>
        <v>12381464.990396418</v>
      </c>
      <c r="Q40" s="31"/>
      <c r="R40" s="39"/>
      <c r="S40" s="8" t="s">
        <v>25</v>
      </c>
      <c r="T40" s="62" t="s">
        <v>26</v>
      </c>
      <c r="U40" s="34"/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95"/>
      <c r="Q41" s="64"/>
      <c r="R41" s="39" t="s">
        <v>40</v>
      </c>
      <c r="S41" s="63" t="str">
        <f>ROUND((B46+C46)/1000,0) &amp;" GWh"</f>
        <v>512 GWh</v>
      </c>
      <c r="T41" s="62"/>
      <c r="U41" s="34"/>
    </row>
    <row r="42" spans="1:47">
      <c r="A42" s="44" t="s">
        <v>43</v>
      </c>
      <c r="B42" s="96">
        <f>B39+B38+B37</f>
        <v>903803</v>
      </c>
      <c r="C42" s="96">
        <f>C39+C38+C37</f>
        <v>1321120</v>
      </c>
      <c r="D42" s="96">
        <f>D39+D38+D37</f>
        <v>4820</v>
      </c>
      <c r="E42" s="96">
        <f t="shared" ref="E42:O42" si="0">E39+E38+E37</f>
        <v>0</v>
      </c>
      <c r="F42" s="97">
        <f t="shared" si="0"/>
        <v>0</v>
      </c>
      <c r="G42" s="96">
        <f t="shared" si="0"/>
        <v>0</v>
      </c>
      <c r="H42" s="96">
        <f t="shared" si="0"/>
        <v>501516.68331489072</v>
      </c>
      <c r="I42" s="97">
        <f t="shared" si="0"/>
        <v>0</v>
      </c>
      <c r="J42" s="96">
        <f>J39+J38+J37</f>
        <v>0</v>
      </c>
      <c r="K42" s="96">
        <f>K39+K38+K37</f>
        <v>0</v>
      </c>
      <c r="L42" s="96">
        <f>L39+L38+L37</f>
        <v>0</v>
      </c>
      <c r="M42" s="96">
        <f t="shared" si="0"/>
        <v>0</v>
      </c>
      <c r="N42" s="96">
        <f t="shared" si="0"/>
        <v>0</v>
      </c>
      <c r="O42" s="96">
        <f t="shared" si="0"/>
        <v>0</v>
      </c>
      <c r="P42" s="95">
        <f>SUM(Bjurholm:Åsele!P42)</f>
        <v>2731259.6833148906</v>
      </c>
      <c r="Q42" s="32"/>
      <c r="R42" s="39" t="s">
        <v>41</v>
      </c>
      <c r="S42" s="9" t="str">
        <f>ROUND(P42/1000,0) &amp;" GWh"</f>
        <v>2731 GWh</v>
      </c>
      <c r="T42" s="40">
        <f>P42/P40</f>
        <v>0.22059261044095912</v>
      </c>
      <c r="U42" s="34"/>
    </row>
    <row r="43" spans="1:47">
      <c r="A43" s="45" t="s">
        <v>45</v>
      </c>
      <c r="B43" s="98"/>
      <c r="C43" s="66">
        <f>SUM(Bjurholm:Åsele!C43)</f>
        <v>4208850.0950480476</v>
      </c>
      <c r="D43" s="66">
        <f>SUM(Bjurholm:Åsele!D43)</f>
        <v>3295742</v>
      </c>
      <c r="E43" s="66">
        <f>SUM(Bjurholm:Åsele!E43)</f>
        <v>369253</v>
      </c>
      <c r="F43" s="66">
        <f>F40+F24+F11</f>
        <v>34538</v>
      </c>
      <c r="G43" s="66">
        <f>SUM(Bjurholm:Åsele!G43)</f>
        <v>664104</v>
      </c>
      <c r="H43" s="66">
        <f>SUM(Bjurholm:Åsele!H43)</f>
        <v>2822691.6833148906</v>
      </c>
      <c r="I43" s="66">
        <f>I40+I24+I11</f>
        <v>13070</v>
      </c>
      <c r="J43" s="66">
        <f>SUM(Bjurholm:Åsele!J43)</f>
        <v>904646</v>
      </c>
      <c r="K43" s="66">
        <f>SUM(Bjurholm:Åsele!K43)</f>
        <v>132244</v>
      </c>
      <c r="L43" s="66">
        <f>SUM(Bjurholm:Åsele!L43)</f>
        <v>464654</v>
      </c>
      <c r="M43" s="66">
        <f>SUM(Bjurholm:Åsele!M43)</f>
        <v>3167</v>
      </c>
      <c r="N43" s="66">
        <f>SUM(Bjurholm:Åsele!N43)</f>
        <v>41450</v>
      </c>
      <c r="O43" s="66">
        <f>SUM(Bjurholm:Åsele!O43)</f>
        <v>0</v>
      </c>
      <c r="P43" s="65">
        <f>SUM(C43:O43)</f>
        <v>12954409.778362937</v>
      </c>
      <c r="Q43" s="32"/>
      <c r="R43" s="39" t="s">
        <v>42</v>
      </c>
      <c r="S43" s="9" t="str">
        <f>ROUND(P36/1000,0) &amp;" GWh"</f>
        <v>1185 GWh</v>
      </c>
      <c r="T43" s="60">
        <f>P36/P40</f>
        <v>9.5691018867232316E-2</v>
      </c>
      <c r="U43" s="34"/>
    </row>
    <row r="44" spans="1:47">
      <c r="A44" s="45" t="s">
        <v>46</v>
      </c>
      <c r="B44" s="98"/>
      <c r="C44" s="106">
        <f>C43/$P$43</f>
        <v>0.32489709427579377</v>
      </c>
      <c r="D44" s="106">
        <f t="shared" ref="D44:P44" si="1">D43/$P$43</f>
        <v>0.25441081889386447</v>
      </c>
      <c r="E44" s="106">
        <f t="shared" si="1"/>
        <v>2.8504038880778935E-2</v>
      </c>
      <c r="F44" s="106">
        <f t="shared" si="1"/>
        <v>2.6661191510003786E-3</v>
      </c>
      <c r="G44" s="106">
        <f t="shared" si="1"/>
        <v>5.1264705329085516E-2</v>
      </c>
      <c r="H44" s="106">
        <f t="shared" si="1"/>
        <v>0.21789427165022082</v>
      </c>
      <c r="I44" s="106">
        <f t="shared" si="1"/>
        <v>1.0089228474021354E-3</v>
      </c>
      <c r="J44" s="106">
        <f t="shared" si="1"/>
        <v>6.9833054185994808E-2</v>
      </c>
      <c r="K44" s="106">
        <f t="shared" si="1"/>
        <v>1.0208415687211017E-2</v>
      </c>
      <c r="L44" s="106">
        <f t="shared" si="1"/>
        <v>3.5868403728905263E-2</v>
      </c>
      <c r="M44" s="106">
        <f t="shared" si="1"/>
        <v>2.4447273586247612E-4</v>
      </c>
      <c r="N44" s="106">
        <f t="shared" si="1"/>
        <v>3.1996826338805289E-3</v>
      </c>
      <c r="O44" s="106">
        <f t="shared" si="1"/>
        <v>0</v>
      </c>
      <c r="P44" s="106">
        <f t="shared" si="1"/>
        <v>1</v>
      </c>
      <c r="Q44" s="32"/>
      <c r="R44" s="39" t="s">
        <v>44</v>
      </c>
      <c r="S44" s="9" t="str">
        <f>ROUND(P34/1000,0) &amp;" GWh"</f>
        <v>722 GWh</v>
      </c>
      <c r="T44" s="40">
        <f>P34/P40</f>
        <v>5.8339946085561964E-2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54"/>
      <c r="O45" s="65"/>
      <c r="P45" s="65"/>
      <c r="Q45" s="32"/>
      <c r="R45" s="39" t="s">
        <v>31</v>
      </c>
      <c r="S45" s="9" t="str">
        <f>ROUND(P32/1000,0) &amp;" GWh"</f>
        <v>207 GWh</v>
      </c>
      <c r="T45" s="40">
        <f>P32/P40</f>
        <v>1.6693743443148265E-2</v>
      </c>
      <c r="U45" s="34"/>
    </row>
    <row r="46" spans="1:47">
      <c r="A46" s="46" t="s">
        <v>49</v>
      </c>
      <c r="B46" s="66">
        <f>SUM(Bjurholm:Åsele!B46)</f>
        <v>169549</v>
      </c>
      <c r="C46" s="66">
        <f>SUM(Bjurholm:Åsele!C46)</f>
        <v>342481.93296652206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54"/>
      <c r="O46" s="65"/>
      <c r="P46" s="50"/>
      <c r="Q46" s="32"/>
      <c r="R46" s="39" t="s">
        <v>47</v>
      </c>
      <c r="S46" s="9" t="str">
        <f>ROUND(P33/1000,0) &amp;" GWh"</f>
        <v>4423 GWh</v>
      </c>
      <c r="T46" s="60">
        <f>P33/P40</f>
        <v>0.35718820919106192</v>
      </c>
      <c r="U46" s="34"/>
    </row>
    <row r="47" spans="1:47">
      <c r="A47" s="46" t="s">
        <v>51</v>
      </c>
      <c r="B47" s="99">
        <f>B46/B24</f>
        <v>8.7030192032186218E-2</v>
      </c>
      <c r="C47" s="99">
        <f>C46/(C40+C24)</f>
        <v>7.9999999999999988E-2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54"/>
      <c r="O47" s="65"/>
      <c r="P47" s="65"/>
      <c r="Q47" s="8"/>
      <c r="R47" s="39" t="s">
        <v>48</v>
      </c>
      <c r="S47" s="9" t="str">
        <f>ROUND(P35/1000,0) &amp;" GWh"</f>
        <v>3114 GWh</v>
      </c>
      <c r="T47" s="60">
        <f>P35/P40</f>
        <v>0.25149447197203628</v>
      </c>
    </row>
    <row r="48" spans="1:47" ht="15.75" thickBot="1">
      <c r="A48" s="11"/>
      <c r="B48" s="100"/>
      <c r="C48" s="101"/>
      <c r="D48" s="102"/>
      <c r="E48" s="102"/>
      <c r="F48" s="103"/>
      <c r="G48" s="102"/>
      <c r="H48" s="102"/>
      <c r="I48" s="103"/>
      <c r="J48" s="102"/>
      <c r="K48" s="102"/>
      <c r="L48" s="102"/>
      <c r="M48" s="101"/>
      <c r="N48" s="101"/>
      <c r="O48" s="104"/>
      <c r="P48" s="104"/>
      <c r="Q48" s="11"/>
      <c r="R48" s="67" t="s">
        <v>50</v>
      </c>
      <c r="S48" s="9" t="str">
        <f>ROUND(P40/1000,0) &amp;" GWh"</f>
        <v>12381 GWh</v>
      </c>
      <c r="T48" s="69">
        <f>SUM(T42:T47)</f>
        <v>0.99999999999999978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1" t="s">
        <v>87</v>
      </c>
      <c r="B49" s="94">
        <f>C11-C24-C40-C46</f>
        <v>11226052.079759147</v>
      </c>
      <c r="C49" s="101"/>
      <c r="D49" s="102"/>
      <c r="E49" s="102"/>
      <c r="F49" s="103"/>
      <c r="G49" s="102"/>
      <c r="H49" s="102"/>
      <c r="I49" s="103"/>
      <c r="J49" s="102"/>
      <c r="K49" s="102"/>
      <c r="L49" s="102"/>
      <c r="M49" s="101"/>
      <c r="N49" s="101"/>
      <c r="O49" s="104"/>
      <c r="P49" s="104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00"/>
      <c r="C50" s="105"/>
      <c r="D50" s="102"/>
      <c r="E50" s="102"/>
      <c r="F50" s="103"/>
      <c r="G50" s="102"/>
      <c r="H50" s="102"/>
      <c r="I50" s="103"/>
      <c r="J50" s="102"/>
      <c r="K50" s="102"/>
      <c r="L50" s="102"/>
      <c r="M50" s="101"/>
      <c r="N50" s="101"/>
      <c r="O50" s="104"/>
      <c r="P50" s="104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4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4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4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4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4"/>
      <c r="O55" s="15"/>
      <c r="P55" s="15"/>
      <c r="Q55" s="14"/>
      <c r="R55" s="11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4"/>
      <c r="O56" s="15"/>
      <c r="P56" s="15"/>
      <c r="Q56" s="14"/>
      <c r="R56" s="11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4"/>
      <c r="O57" s="15"/>
      <c r="P57" s="15"/>
      <c r="Q57" s="14"/>
      <c r="R57" s="11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4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43"/>
      <c r="O59" s="83"/>
      <c r="P59" s="74"/>
      <c r="Q59" s="8"/>
      <c r="R59" s="8"/>
      <c r="S59" s="43"/>
      <c r="T59" s="48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43"/>
      <c r="O60" s="83"/>
      <c r="P60" s="74"/>
      <c r="Q60" s="8"/>
      <c r="R60" s="8"/>
      <c r="S60" s="43"/>
      <c r="T60" s="48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43"/>
      <c r="O61" s="83"/>
      <c r="P61" s="74"/>
      <c r="Q61" s="8"/>
      <c r="R61" s="8"/>
      <c r="S61" s="43"/>
      <c r="T61" s="48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43"/>
      <c r="O62" s="83"/>
      <c r="P62" s="74"/>
      <c r="Q62" s="8"/>
      <c r="R62" s="8"/>
      <c r="S62" s="18"/>
      <c r="T62" s="19"/>
    </row>
    <row r="63" spans="1:47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8"/>
      <c r="O63" s="74"/>
      <c r="P63" s="74"/>
      <c r="Q63" s="8"/>
      <c r="R63" s="8"/>
      <c r="S63" s="8"/>
      <c r="T63" s="43"/>
    </row>
    <row r="64" spans="1:47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8"/>
      <c r="O64" s="74"/>
      <c r="P64" s="74"/>
      <c r="Q64" s="8"/>
      <c r="R64" s="8"/>
      <c r="S64" s="76"/>
      <c r="T64" s="77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8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8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8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8"/>
      <c r="O68" s="74"/>
      <c r="P68" s="74"/>
      <c r="Q68" s="8"/>
      <c r="R68" s="8"/>
      <c r="S68" s="43"/>
      <c r="T68" s="48"/>
    </row>
    <row r="69" spans="1:20" ht="15.75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8"/>
      <c r="O69" s="74"/>
      <c r="P69" s="74"/>
      <c r="Q69" s="8"/>
      <c r="R69" s="8"/>
      <c r="S69" s="43"/>
      <c r="T69" s="48"/>
    </row>
    <row r="70" spans="1:20" ht="15.75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8"/>
      <c r="O70" s="74"/>
      <c r="P70" s="74"/>
      <c r="Q70" s="8"/>
      <c r="R70" s="8"/>
      <c r="S70" s="43"/>
      <c r="T70" s="4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8"/>
      <c r="O71" s="74"/>
      <c r="P71" s="74"/>
      <c r="Q71" s="8"/>
      <c r="R71" s="49"/>
      <c r="S71" s="18"/>
      <c r="T71" s="21"/>
    </row>
  </sheetData>
  <pageMargins left="0.75" right="0.75" top="0.75" bottom="0.5" header="0.5" footer="0.7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U71"/>
  <sheetViews>
    <sheetView zoomScale="70" zoomScaleNormal="70" workbookViewId="0">
      <selection activeCell="C11" activeCellId="1" sqref="C5 C11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69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31">
        <f>[1]Solceller!$C$5</f>
        <v>250.16666666666666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5">
        <f>[1]Elproduktion!$N$82</f>
        <v>0</v>
      </c>
      <c r="D7" s="95">
        <f>[1]Elproduktion!$N$83</f>
        <v>0</v>
      </c>
      <c r="E7" s="95">
        <f>[1]Elproduktion!$Q$84</f>
        <v>0</v>
      </c>
      <c r="F7" s="95">
        <f>[1]Elproduktion!$N$85</f>
        <v>0</v>
      </c>
      <c r="G7" s="95">
        <f>[1]Elproduktion!$R$86</f>
        <v>0</v>
      </c>
      <c r="H7" s="95">
        <f>[1]Elproduktion!$S$87</f>
        <v>0</v>
      </c>
      <c r="I7" s="95">
        <f>[1]Elproduktion!$N$88</f>
        <v>0</v>
      </c>
      <c r="J7" s="95">
        <f>[1]Elproduktion!$T$86</f>
        <v>0</v>
      </c>
      <c r="K7" s="95">
        <f>[1]Elproduktion!U84</f>
        <v>0</v>
      </c>
      <c r="L7" s="95">
        <f>[1]Elproduktion!V84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5">
        <f>[1]Elproduktion!$N$90</f>
        <v>0</v>
      </c>
      <c r="D8" s="95">
        <f>[1]Elproduktion!$N$91</f>
        <v>0</v>
      </c>
      <c r="E8" s="95">
        <f>[1]Elproduktion!$Q$92</f>
        <v>0</v>
      </c>
      <c r="F8" s="95">
        <f>[1]Elproduktion!$N$93</f>
        <v>0</v>
      </c>
      <c r="G8" s="95">
        <f>[1]Elproduktion!$R$94</f>
        <v>0</v>
      </c>
      <c r="H8" s="95">
        <f>[1]Elproduktion!$S$95</f>
        <v>0</v>
      </c>
      <c r="I8" s="95">
        <f>[1]Elproduktion!$N$96</f>
        <v>0</v>
      </c>
      <c r="J8" s="95">
        <f>[1]Elproduktion!$T$94</f>
        <v>0</v>
      </c>
      <c r="K8" s="95">
        <f>[1]Elproduktion!U92</f>
        <v>0</v>
      </c>
      <c r="L8" s="95">
        <f>[1]Elproduktion!V92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5">
        <f>[1]Elproduktion!$N$98</f>
        <v>0</v>
      </c>
      <c r="D9" s="95">
        <f>[1]Elproduktion!$N$99</f>
        <v>0</v>
      </c>
      <c r="E9" s="95">
        <f>[1]Elproduktion!$Q$100</f>
        <v>0</v>
      </c>
      <c r="F9" s="95">
        <f>[1]Elproduktion!$N$101</f>
        <v>0</v>
      </c>
      <c r="G9" s="95">
        <f>[1]Elproduktion!$R$102</f>
        <v>0</v>
      </c>
      <c r="H9" s="95">
        <f>[1]Elproduktion!$S$103</f>
        <v>0</v>
      </c>
      <c r="I9" s="95">
        <f>[1]Elproduktion!$N$104</f>
        <v>0</v>
      </c>
      <c r="J9" s="95">
        <f>[1]Elproduktion!$T$102</f>
        <v>0</v>
      </c>
      <c r="K9" s="95">
        <f>[1]Elproduktion!U100</f>
        <v>0</v>
      </c>
      <c r="L9" s="95">
        <f>[1]Elproduktion!V100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5">
        <f>[1]Elproduktion!$N$106</f>
        <v>0</v>
      </c>
      <c r="D10" s="95">
        <f>[1]Elproduktion!$N$107</f>
        <v>0</v>
      </c>
      <c r="E10" s="95">
        <f>[1]Elproduktion!$Q$108</f>
        <v>0</v>
      </c>
      <c r="F10" s="95">
        <f>[1]Elproduktion!$N$109</f>
        <v>0</v>
      </c>
      <c r="G10" s="95">
        <f>[1]Elproduktion!$R$110</f>
        <v>0</v>
      </c>
      <c r="H10" s="95">
        <f>[1]Elproduktion!$S$111</f>
        <v>0</v>
      </c>
      <c r="I10" s="95">
        <f>[1]Elproduktion!$N$112</f>
        <v>0</v>
      </c>
      <c r="J10" s="95">
        <f>[1]Elproduktion!$T$110</f>
        <v>0</v>
      </c>
      <c r="K10" s="95">
        <f>[1]Elproduktion!U108</f>
        <v>0</v>
      </c>
      <c r="L10" s="95">
        <f>[1]Elproduktion!V108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1">
        <f>SUM(C5:C10)</f>
        <v>250.16666666666666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2403 Bjurholm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110">
        <f>[1]Fjärrvärmeproduktion!$N$114</f>
        <v>0</v>
      </c>
      <c r="C18" s="111"/>
      <c r="D18" s="110">
        <f>[1]Fjärrvärmeproduktion!$N$115</f>
        <v>0</v>
      </c>
      <c r="E18" s="111">
        <f>[1]Fjärrvärmeproduktion!$Q$116</f>
        <v>0</v>
      </c>
      <c r="F18" s="111">
        <f>[1]Fjärrvärmeproduktion!$N$117</f>
        <v>0</v>
      </c>
      <c r="G18" s="111">
        <f>[1]Fjärrvärmeproduktion!$R$118</f>
        <v>0</v>
      </c>
      <c r="H18" s="110">
        <f>[1]Fjärrvärmeproduktion!$S$119</f>
        <v>0</v>
      </c>
      <c r="I18" s="111">
        <f>[1]Fjärrvärmeproduktion!$N$120</f>
        <v>0</v>
      </c>
      <c r="J18" s="111">
        <f>[1]Fjärrvärmeproduktion!$T$118</f>
        <v>0</v>
      </c>
      <c r="K18" s="111">
        <f>[1]Fjärrvärmeproduktion!U116</f>
        <v>0</v>
      </c>
      <c r="L18" s="111">
        <f>[1]Fjärrvärmeproduktion!V116</f>
        <v>0</v>
      </c>
      <c r="M18" s="111"/>
      <c r="N18" s="111"/>
      <c r="O18" s="111"/>
      <c r="P18" s="111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112">
        <f>[1]Fjärrvärmeproduktion!$N$122</f>
        <v>9900</v>
      </c>
      <c r="C19" s="111"/>
      <c r="D19" s="112">
        <f>[1]Fjärrvärmeproduktion!$N$123</f>
        <v>1600</v>
      </c>
      <c r="E19" s="111">
        <f>[1]Fjärrvärmeproduktion!$Q$124</f>
        <v>0</v>
      </c>
      <c r="F19" s="111">
        <f>[1]Fjärrvärmeproduktion!$N$125</f>
        <v>0</v>
      </c>
      <c r="G19" s="111">
        <f>[1]Fjärrvärmeproduktion!$R$126</f>
        <v>0</v>
      </c>
      <c r="H19" s="113">
        <f>[1]Fjärrvärmeproduktion!$S$127</f>
        <v>8300</v>
      </c>
      <c r="I19" s="111">
        <f>[1]Fjärrvärmeproduktion!$N$128</f>
        <v>0</v>
      </c>
      <c r="J19" s="111">
        <f>[1]Fjärrvärmeproduktion!$T$126</f>
        <v>0</v>
      </c>
      <c r="K19" s="111">
        <f>[1]Fjärrvärmeproduktion!U124</f>
        <v>0</v>
      </c>
      <c r="L19" s="111">
        <f>[1]Fjärrvärmeproduktion!V124</f>
        <v>0</v>
      </c>
      <c r="M19" s="111"/>
      <c r="N19" s="111"/>
      <c r="O19" s="111"/>
      <c r="P19" s="134">
        <f t="shared" ref="P19:P24" si="2">SUM(C19:O19)</f>
        <v>9900</v>
      </c>
      <c r="Q19" s="2"/>
      <c r="R19" s="2"/>
      <c r="S19" s="2"/>
      <c r="T19" s="2"/>
    </row>
    <row r="20" spans="1:34" ht="15.75">
      <c r="A20" s="3" t="s">
        <v>20</v>
      </c>
      <c r="B20" s="112">
        <f>[1]Fjärrvärmeproduktion!$N$130</f>
        <v>0</v>
      </c>
      <c r="C20" s="111"/>
      <c r="D20" s="110">
        <f>[1]Fjärrvärmeproduktion!$N$131</f>
        <v>0</v>
      </c>
      <c r="E20" s="111">
        <f>[1]Fjärrvärmeproduktion!$Q$132</f>
        <v>0</v>
      </c>
      <c r="F20" s="111">
        <f>[1]Fjärrvärmeproduktion!$N$133</f>
        <v>0</v>
      </c>
      <c r="G20" s="111">
        <f>[1]Fjärrvärmeproduktion!$R$134</f>
        <v>0</v>
      </c>
      <c r="H20" s="110">
        <f>[1]Fjärrvärmeproduktion!$S$135</f>
        <v>0</v>
      </c>
      <c r="I20" s="111">
        <f>[1]Fjärrvärmeproduktion!$N$136</f>
        <v>0</v>
      </c>
      <c r="J20" s="111">
        <f>[1]Fjärrvärmeproduktion!$T$134</f>
        <v>0</v>
      </c>
      <c r="K20" s="111">
        <f>[1]Fjärrvärmeproduktion!U132</f>
        <v>0</v>
      </c>
      <c r="L20" s="111">
        <f>[1]Fjärrvärmeproduktion!V132</f>
        <v>0</v>
      </c>
      <c r="M20" s="111"/>
      <c r="N20" s="111"/>
      <c r="O20" s="111"/>
      <c r="P20" s="111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12">
        <f>[1]Fjärrvärmeproduktion!$N$138</f>
        <v>0</v>
      </c>
      <c r="C21" s="111"/>
      <c r="D21" s="110">
        <f>[1]Fjärrvärmeproduktion!$N$139</f>
        <v>0</v>
      </c>
      <c r="E21" s="111">
        <f>[1]Fjärrvärmeproduktion!$Q$140</f>
        <v>0</v>
      </c>
      <c r="F21" s="111">
        <f>[1]Fjärrvärmeproduktion!$N$141</f>
        <v>0</v>
      </c>
      <c r="G21" s="111">
        <f>[1]Fjärrvärmeproduktion!$R$142</f>
        <v>0</v>
      </c>
      <c r="H21" s="110">
        <f>[1]Fjärrvärmeproduktion!$S$143</f>
        <v>0</v>
      </c>
      <c r="I21" s="111">
        <f>[1]Fjärrvärmeproduktion!$N$144</f>
        <v>0</v>
      </c>
      <c r="J21" s="111">
        <f>[1]Fjärrvärmeproduktion!$T$142</f>
        <v>0</v>
      </c>
      <c r="K21" s="111">
        <f>[1]Fjärrvärmeproduktion!U140</f>
        <v>0</v>
      </c>
      <c r="L21" s="111">
        <f>[1]Fjärrvärmeproduktion!V140</f>
        <v>0</v>
      </c>
      <c r="M21" s="111"/>
      <c r="N21" s="111"/>
      <c r="O21" s="111"/>
      <c r="P21" s="111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112">
        <f>[1]Fjärrvärmeproduktion!$N$146</f>
        <v>0</v>
      </c>
      <c r="C22" s="111"/>
      <c r="D22" s="110">
        <f>[1]Fjärrvärmeproduktion!$N$147</f>
        <v>0</v>
      </c>
      <c r="E22" s="111">
        <f>[1]Fjärrvärmeproduktion!$Q$148</f>
        <v>0</v>
      </c>
      <c r="F22" s="111">
        <f>[1]Fjärrvärmeproduktion!$N$149</f>
        <v>0</v>
      </c>
      <c r="G22" s="111">
        <f>[1]Fjärrvärmeproduktion!$R$150</f>
        <v>0</v>
      </c>
      <c r="H22" s="110">
        <f>[1]Fjärrvärmeproduktion!$S$151</f>
        <v>0</v>
      </c>
      <c r="I22" s="111">
        <f>[1]Fjärrvärmeproduktion!$N$152</f>
        <v>0</v>
      </c>
      <c r="J22" s="111">
        <f>[1]Fjärrvärmeproduktion!$T$150</f>
        <v>0</v>
      </c>
      <c r="K22" s="111">
        <f>[1]Fjärrvärmeproduktion!U148</f>
        <v>0</v>
      </c>
      <c r="L22" s="111">
        <f>[1]Fjärrvärmeproduktion!V148</f>
        <v>0</v>
      </c>
      <c r="M22" s="111"/>
      <c r="N22" s="111"/>
      <c r="O22" s="111"/>
      <c r="P22" s="111">
        <f t="shared" si="2"/>
        <v>0</v>
      </c>
      <c r="Q22" s="29"/>
      <c r="R22" s="41" t="s">
        <v>24</v>
      </c>
      <c r="S22" s="87" t="str">
        <f>P43/1000 &amp;" GWh"</f>
        <v>121,06348 GWh</v>
      </c>
      <c r="T22" s="36"/>
      <c r="U22" s="34"/>
    </row>
    <row r="23" spans="1:34" ht="15.75">
      <c r="A23" s="3" t="s">
        <v>23</v>
      </c>
      <c r="B23" s="112">
        <f>[1]Fjärrvärmeproduktion!$N$154</f>
        <v>0</v>
      </c>
      <c r="C23" s="111"/>
      <c r="D23" s="110">
        <f>[1]Fjärrvärmeproduktion!$N$155</f>
        <v>0</v>
      </c>
      <c r="E23" s="111">
        <f>[1]Fjärrvärmeproduktion!$Q$156</f>
        <v>0</v>
      </c>
      <c r="F23" s="111">
        <f>[1]Fjärrvärmeproduktion!$N$157</f>
        <v>0</v>
      </c>
      <c r="G23" s="111">
        <f>[1]Fjärrvärmeproduktion!$R$158</f>
        <v>0</v>
      </c>
      <c r="H23" s="110">
        <f>[1]Fjärrvärmeproduktion!$S$159</f>
        <v>0</v>
      </c>
      <c r="I23" s="111">
        <f>[1]Fjärrvärmeproduktion!$N$160</f>
        <v>0</v>
      </c>
      <c r="J23" s="111">
        <f>[1]Fjärrvärmeproduktion!$T$158</f>
        <v>0</v>
      </c>
      <c r="K23" s="111">
        <f>[1]Fjärrvärmeproduktion!U156</f>
        <v>0</v>
      </c>
      <c r="L23" s="111">
        <f>[1]Fjärrvärmeproduktion!V156</f>
        <v>0</v>
      </c>
      <c r="M23" s="111"/>
      <c r="N23" s="111"/>
      <c r="O23" s="111"/>
      <c r="P23" s="111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133">
        <f>SUM(B18:B23)</f>
        <v>9900</v>
      </c>
      <c r="C24" s="111">
        <f t="shared" ref="C24:O24" si="3">SUM(C18:C23)</f>
        <v>0</v>
      </c>
      <c r="D24" s="133">
        <f t="shared" si="3"/>
        <v>1600</v>
      </c>
      <c r="E24" s="111">
        <f t="shared" si="3"/>
        <v>0</v>
      </c>
      <c r="F24" s="111">
        <f t="shared" si="3"/>
        <v>0</v>
      </c>
      <c r="G24" s="111">
        <f t="shared" si="3"/>
        <v>0</v>
      </c>
      <c r="H24" s="133">
        <f t="shared" si="3"/>
        <v>8300</v>
      </c>
      <c r="I24" s="111">
        <f t="shared" si="3"/>
        <v>0</v>
      </c>
      <c r="J24" s="111">
        <f t="shared" si="3"/>
        <v>0</v>
      </c>
      <c r="K24" s="111">
        <f t="shared" si="3"/>
        <v>0</v>
      </c>
      <c r="L24" s="111">
        <f t="shared" si="3"/>
        <v>0</v>
      </c>
      <c r="M24" s="111">
        <f t="shared" si="3"/>
        <v>0</v>
      </c>
      <c r="N24" s="111">
        <f t="shared" si="3"/>
        <v>0</v>
      </c>
      <c r="O24" s="111">
        <f t="shared" si="3"/>
        <v>0</v>
      </c>
      <c r="P24" s="134">
        <f t="shared" si="2"/>
        <v>9900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29"/>
      <c r="R25" s="84" t="str">
        <f>C30</f>
        <v>El</v>
      </c>
      <c r="S25" s="58" t="str">
        <f>C43/1000 &amp;" GWh"</f>
        <v>27,19548 GWh</v>
      </c>
      <c r="T25" s="40">
        <f>C$44</f>
        <v>0.2246381815556599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59,209 GWh</v>
      </c>
      <c r="T26" s="40">
        <f>D$44</f>
        <v>0.48907399655123085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2403 Bjurholm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10,736 GWh</v>
      </c>
      <c r="T29" s="40">
        <f>G$44</f>
        <v>8.8680748314851024E-2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23,923 GWh</v>
      </c>
      <c r="T30" s="40">
        <f>H$44</f>
        <v>0.1976070735782583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110">
        <f>[1]Slutanvändning!$N$170</f>
        <v>0</v>
      </c>
      <c r="C32" s="110">
        <f>[1]Slutanvändning!$N$171</f>
        <v>3890</v>
      </c>
      <c r="D32" s="110">
        <f>[1]Slutanvändning!$N$164</f>
        <v>3511</v>
      </c>
      <c r="E32" s="111">
        <f>[1]Slutanvändning!$Q$165</f>
        <v>0</v>
      </c>
      <c r="F32" s="111">
        <f>[1]Slutanvändning!$N$166</f>
        <v>0</v>
      </c>
      <c r="G32" s="111">
        <f>[1]Slutanvändning!$N$167</f>
        <v>809</v>
      </c>
      <c r="H32" s="111">
        <f>[1]Slutanvändning!$N$168</f>
        <v>0</v>
      </c>
      <c r="I32" s="111">
        <f>[1]Slutanvändning!$N$169</f>
        <v>0</v>
      </c>
      <c r="J32" s="111">
        <v>0</v>
      </c>
      <c r="K32" s="111">
        <f>[1]Slutanvändning!U165</f>
        <v>0</v>
      </c>
      <c r="L32" s="111">
        <f>[1]Slutanvändning!V165</f>
        <v>0</v>
      </c>
      <c r="M32" s="111">
        <v>0</v>
      </c>
      <c r="N32" s="111"/>
      <c r="O32" s="111"/>
      <c r="P32" s="111">
        <f t="shared" ref="P32:P38" si="4">SUM(B32:N32)</f>
        <v>8210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113">
        <f>[1]Slutanvändning!$N$179</f>
        <v>0</v>
      </c>
      <c r="C33" s="119">
        <f>[1]Slutanvändning!$N$180</f>
        <v>1463.7999999999993</v>
      </c>
      <c r="D33" s="119">
        <f>[1]Slutanvändning!$N$173</f>
        <v>902.19999999999709</v>
      </c>
      <c r="E33" s="111">
        <f>[1]Slutanvändning!$Q$174</f>
        <v>0</v>
      </c>
      <c r="F33" s="111">
        <f>[1]Slutanvändning!$N$175</f>
        <v>0</v>
      </c>
      <c r="G33" s="111">
        <f>[1]Slutanvändning!$N$176</f>
        <v>0</v>
      </c>
      <c r="H33" s="111">
        <f>[1]Slutanvändning!$N$177</f>
        <v>56</v>
      </c>
      <c r="I33" s="111">
        <f>[1]Slutanvändning!$N$178</f>
        <v>0</v>
      </c>
      <c r="J33" s="111">
        <v>0</v>
      </c>
      <c r="K33" s="111">
        <f>[1]Slutanvändning!U174</f>
        <v>0</v>
      </c>
      <c r="L33" s="111">
        <f>[1]Slutanvändning!V174</f>
        <v>0</v>
      </c>
      <c r="M33" s="111">
        <v>0</v>
      </c>
      <c r="N33" s="111"/>
      <c r="O33" s="111"/>
      <c r="P33" s="125">
        <f t="shared" si="4"/>
        <v>2421.9999999999964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113">
        <f>[1]Slutanvändning!$N$188</f>
        <v>2314</v>
      </c>
      <c r="C34" s="110">
        <f>[1]Slutanvändning!$N$189</f>
        <v>2971</v>
      </c>
      <c r="D34" s="110">
        <f>[1]Slutanvändning!$N$182</f>
        <v>468</v>
      </c>
      <c r="E34" s="111">
        <f>[1]Slutanvändning!$Q$183</f>
        <v>0</v>
      </c>
      <c r="F34" s="111">
        <f>[1]Slutanvändning!$N$184</f>
        <v>0</v>
      </c>
      <c r="G34" s="111">
        <f>[1]Slutanvändning!$N$185</f>
        <v>0</v>
      </c>
      <c r="H34" s="111">
        <f>[1]Slutanvändning!$N$186</f>
        <v>0</v>
      </c>
      <c r="I34" s="111">
        <f>[1]Slutanvändning!$N$187</f>
        <v>0</v>
      </c>
      <c r="J34" s="111">
        <v>0</v>
      </c>
      <c r="K34" s="111">
        <f>[1]Slutanvändning!U183</f>
        <v>0</v>
      </c>
      <c r="L34" s="111">
        <f>[1]Slutanvändning!V183</f>
        <v>0</v>
      </c>
      <c r="M34" s="111">
        <v>0</v>
      </c>
      <c r="N34" s="111"/>
      <c r="O34" s="111"/>
      <c r="P34" s="133">
        <f t="shared" si="4"/>
        <v>5753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110">
        <f>[1]Slutanvändning!$N$197</f>
        <v>0</v>
      </c>
      <c r="C35" s="119">
        <f>[1]Slutanvändning!$N$198</f>
        <v>49.2</v>
      </c>
      <c r="D35" s="119">
        <f>[1]Slutanvändning!$N$191</f>
        <v>51705.8</v>
      </c>
      <c r="E35" s="111">
        <f>[1]Slutanvändning!$Q$192</f>
        <v>0</v>
      </c>
      <c r="F35" s="111">
        <f>[1]Slutanvändning!$N$193</f>
        <v>0</v>
      </c>
      <c r="G35" s="111">
        <f>[1]Slutanvändning!$N$194</f>
        <v>9927</v>
      </c>
      <c r="H35" s="111">
        <f>[1]Slutanvändning!$N$195</f>
        <v>0</v>
      </c>
      <c r="I35" s="111">
        <f>[1]Slutanvändning!$N$196</f>
        <v>0</v>
      </c>
      <c r="J35" s="111">
        <v>0</v>
      </c>
      <c r="K35" s="111">
        <f>[1]Slutanvändning!U192</f>
        <v>0</v>
      </c>
      <c r="L35" s="111">
        <f>[1]Slutanvändning!V192</f>
        <v>0</v>
      </c>
      <c r="M35" s="111">
        <v>0</v>
      </c>
      <c r="N35" s="111"/>
      <c r="O35" s="111"/>
      <c r="P35" s="125">
        <f>SUM(B35:N35)</f>
        <v>61682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113">
        <f>[1]Slutanvändning!$N$206</f>
        <v>2153</v>
      </c>
      <c r="C36" s="110">
        <f>[1]Slutanvändning!$N$207</f>
        <v>1655</v>
      </c>
      <c r="D36" s="110">
        <f>[1]Slutanvändning!$N$200</f>
        <v>803</v>
      </c>
      <c r="E36" s="111">
        <f>[1]Slutanvändning!$Q$201</f>
        <v>0</v>
      </c>
      <c r="F36" s="111">
        <f>[1]Slutanvändning!$N$202</f>
        <v>0</v>
      </c>
      <c r="G36" s="111">
        <f>[1]Slutanvändning!$N$203</f>
        <v>0</v>
      </c>
      <c r="H36" s="111">
        <f>[1]Slutanvändning!$N$204</f>
        <v>0</v>
      </c>
      <c r="I36" s="111">
        <f>[1]Slutanvändning!$N$205</f>
        <v>0</v>
      </c>
      <c r="J36" s="111">
        <v>0</v>
      </c>
      <c r="K36" s="111">
        <f>[1]Slutanvändning!U201</f>
        <v>0</v>
      </c>
      <c r="L36" s="111">
        <f>[1]Slutanvändning!V201</f>
        <v>0</v>
      </c>
      <c r="M36" s="111">
        <v>0</v>
      </c>
      <c r="N36" s="111"/>
      <c r="O36" s="111"/>
      <c r="P36" s="133">
        <f t="shared" si="4"/>
        <v>4611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112">
        <f>[1]Slutanvändning!$N$215</f>
        <v>1457</v>
      </c>
      <c r="C37" s="110">
        <f>[1]Slutanvändning!$N$216</f>
        <v>11593</v>
      </c>
      <c r="D37" s="110">
        <f>[1]Slutanvändning!$N$209</f>
        <v>219</v>
      </c>
      <c r="E37" s="111">
        <f>[1]Slutanvändning!$Q$210</f>
        <v>0</v>
      </c>
      <c r="F37" s="111">
        <f>[1]Slutanvändning!$N$211</f>
        <v>0</v>
      </c>
      <c r="G37" s="111">
        <f>[1]Slutanvändning!$N$212</f>
        <v>0</v>
      </c>
      <c r="H37" s="111">
        <f>[1]Slutanvändning!$N$213</f>
        <v>15567</v>
      </c>
      <c r="I37" s="111">
        <f>[1]Slutanvändning!$N$214</f>
        <v>0</v>
      </c>
      <c r="J37" s="111">
        <v>0</v>
      </c>
      <c r="K37" s="111">
        <f>[1]Slutanvändning!U210</f>
        <v>0</v>
      </c>
      <c r="L37" s="111">
        <f>[1]Slutanvändning!V210</f>
        <v>0</v>
      </c>
      <c r="M37" s="111">
        <v>0</v>
      </c>
      <c r="N37" s="111"/>
      <c r="O37" s="111"/>
      <c r="P37" s="133">
        <f t="shared" si="4"/>
        <v>28836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112">
        <f>[1]Slutanvändning!$N$224</f>
        <v>1806</v>
      </c>
      <c r="C38" s="110">
        <f>[1]Slutanvändning!$N$225</f>
        <v>954</v>
      </c>
      <c r="D38" s="110">
        <f>[1]Slutanvändning!$N$218</f>
        <v>0</v>
      </c>
      <c r="E38" s="111">
        <f>[1]Slutanvändning!$Q$219</f>
        <v>0</v>
      </c>
      <c r="F38" s="111">
        <f>[1]Slutanvändning!$N$220</f>
        <v>0</v>
      </c>
      <c r="G38" s="111">
        <f>[1]Slutanvändning!$N$221</f>
        <v>0</v>
      </c>
      <c r="H38" s="111">
        <f>[1]Slutanvändning!$N$222</f>
        <v>0</v>
      </c>
      <c r="I38" s="111">
        <f>[1]Slutanvändning!$N$223</f>
        <v>0</v>
      </c>
      <c r="J38" s="111">
        <v>0</v>
      </c>
      <c r="K38" s="111">
        <f>[1]Slutanvändning!U219</f>
        <v>0</v>
      </c>
      <c r="L38" s="111">
        <f>[1]Slutanvändning!V219</f>
        <v>0</v>
      </c>
      <c r="M38" s="111">
        <v>0</v>
      </c>
      <c r="N38" s="111"/>
      <c r="O38" s="111"/>
      <c r="P38" s="133">
        <f t="shared" si="4"/>
        <v>2760</v>
      </c>
      <c r="Q38" s="31"/>
      <c r="R38" s="42"/>
      <c r="S38" s="27"/>
      <c r="T38" s="38"/>
      <c r="U38" s="34"/>
    </row>
    <row r="39" spans="1:47" ht="15.75">
      <c r="A39" s="3" t="s">
        <v>39</v>
      </c>
      <c r="B39" s="110">
        <f>[1]Slutanvändning!$N$233</f>
        <v>0</v>
      </c>
      <c r="C39" s="110">
        <f>[1]Slutanvändning!$N$234</f>
        <v>2605</v>
      </c>
      <c r="D39" s="110">
        <f>[1]Slutanvändning!$N$227</f>
        <v>0</v>
      </c>
      <c r="E39" s="111">
        <f>[1]Slutanvändning!$Q$228</f>
        <v>0</v>
      </c>
      <c r="F39" s="111">
        <f>[1]Slutanvändning!$N$229</f>
        <v>0</v>
      </c>
      <c r="G39" s="111">
        <f>[1]Slutanvändning!$N$230</f>
        <v>0</v>
      </c>
      <c r="H39" s="111">
        <f>[1]Slutanvändning!$N$231</f>
        <v>0</v>
      </c>
      <c r="I39" s="111">
        <f>[1]Slutanvändning!$N$232</f>
        <v>0</v>
      </c>
      <c r="J39" s="111">
        <v>0</v>
      </c>
      <c r="K39" s="111">
        <f>[1]Slutanvändning!U228</f>
        <v>0</v>
      </c>
      <c r="L39" s="111">
        <f>[1]Slutanvändning!V228</f>
        <v>0</v>
      </c>
      <c r="M39" s="111">
        <v>0</v>
      </c>
      <c r="N39" s="111"/>
      <c r="O39" s="111"/>
      <c r="P39" s="111">
        <f>SUM(B39:N39)</f>
        <v>2605</v>
      </c>
      <c r="Q39" s="31"/>
      <c r="R39" s="39"/>
      <c r="S39" s="8"/>
      <c r="T39" s="62"/>
    </row>
    <row r="40" spans="1:47" ht="15.75">
      <c r="A40" s="3" t="s">
        <v>14</v>
      </c>
      <c r="B40" s="133">
        <f>SUM(B32:B39)</f>
        <v>7730</v>
      </c>
      <c r="C40" s="111">
        <f t="shared" ref="C40:O40" si="5">SUM(C32:C39)</f>
        <v>25181</v>
      </c>
      <c r="D40" s="111">
        <f t="shared" si="5"/>
        <v>57609</v>
      </c>
      <c r="E40" s="111">
        <f t="shared" si="5"/>
        <v>0</v>
      </c>
      <c r="F40" s="111">
        <f>SUM(F32:F39)</f>
        <v>0</v>
      </c>
      <c r="G40" s="111">
        <f t="shared" si="5"/>
        <v>10736</v>
      </c>
      <c r="H40" s="111">
        <f t="shared" si="5"/>
        <v>15623</v>
      </c>
      <c r="I40" s="111">
        <f t="shared" si="5"/>
        <v>0</v>
      </c>
      <c r="J40" s="111">
        <f t="shared" si="5"/>
        <v>0</v>
      </c>
      <c r="K40" s="111">
        <f t="shared" si="5"/>
        <v>0</v>
      </c>
      <c r="L40" s="111">
        <f t="shared" si="5"/>
        <v>0</v>
      </c>
      <c r="M40" s="111">
        <f t="shared" si="5"/>
        <v>0</v>
      </c>
      <c r="N40" s="111">
        <f t="shared" si="5"/>
        <v>0</v>
      </c>
      <c r="O40" s="111">
        <f t="shared" si="5"/>
        <v>0</v>
      </c>
      <c r="P40" s="134">
        <f>SUM(B40:N40)</f>
        <v>116879</v>
      </c>
      <c r="Q40" s="31"/>
      <c r="R40" s="39"/>
      <c r="S40" s="8" t="s">
        <v>25</v>
      </c>
      <c r="T40" s="62" t="s">
        <v>26</v>
      </c>
    </row>
    <row r="41" spans="1:47"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64"/>
      <c r="R41" s="39" t="s">
        <v>40</v>
      </c>
      <c r="S41" s="63" t="str">
        <f>(B46+C46)/1000 &amp;" GWh"</f>
        <v>4,18448 GWh</v>
      </c>
      <c r="T41" s="62"/>
    </row>
    <row r="42" spans="1:47">
      <c r="A42" s="44" t="s">
        <v>43</v>
      </c>
      <c r="B42" s="114">
        <f>B39+B38+B37</f>
        <v>3263</v>
      </c>
      <c r="C42" s="114">
        <f>C39+C38+C37</f>
        <v>15152</v>
      </c>
      <c r="D42" s="114">
        <f>D39+D38+D37</f>
        <v>219</v>
      </c>
      <c r="E42" s="114">
        <f t="shared" ref="E42:I42" si="6">E39+E38+E37</f>
        <v>0</v>
      </c>
      <c r="F42" s="115">
        <f t="shared" si="6"/>
        <v>0</v>
      </c>
      <c r="G42" s="114">
        <f t="shared" si="6"/>
        <v>0</v>
      </c>
      <c r="H42" s="114">
        <f t="shared" si="6"/>
        <v>15567</v>
      </c>
      <c r="I42" s="115">
        <f t="shared" si="6"/>
        <v>0</v>
      </c>
      <c r="J42" s="114">
        <f t="shared" ref="J42:P42" si="7">J39+J38+J37</f>
        <v>0</v>
      </c>
      <c r="K42" s="114">
        <f t="shared" si="7"/>
        <v>0</v>
      </c>
      <c r="L42" s="114">
        <f t="shared" si="7"/>
        <v>0</v>
      </c>
      <c r="M42" s="114">
        <f t="shared" si="7"/>
        <v>0</v>
      </c>
      <c r="N42" s="114">
        <f t="shared" si="7"/>
        <v>0</v>
      </c>
      <c r="O42" s="114">
        <f t="shared" si="7"/>
        <v>0</v>
      </c>
      <c r="P42" s="114">
        <f t="shared" si="7"/>
        <v>34201</v>
      </c>
      <c r="Q42" s="32"/>
      <c r="R42" s="39" t="s">
        <v>41</v>
      </c>
      <c r="S42" s="9" t="str">
        <f>P42/1000 &amp;" GWh"</f>
        <v>34,201 GWh</v>
      </c>
      <c r="T42" s="40">
        <f>P42/P40</f>
        <v>0.29261886224214784</v>
      </c>
    </row>
    <row r="43" spans="1:47">
      <c r="A43" s="45" t="s">
        <v>45</v>
      </c>
      <c r="B43" s="116"/>
      <c r="C43" s="117">
        <f>C40+C24-C7+C46</f>
        <v>27195.48</v>
      </c>
      <c r="D43" s="117">
        <f t="shared" ref="D43:O43" si="8">D11+D24+D40</f>
        <v>59209</v>
      </c>
      <c r="E43" s="117">
        <f t="shared" si="8"/>
        <v>0</v>
      </c>
      <c r="F43" s="117">
        <f t="shared" si="8"/>
        <v>0</v>
      </c>
      <c r="G43" s="117">
        <f t="shared" si="8"/>
        <v>10736</v>
      </c>
      <c r="H43" s="117">
        <f t="shared" si="8"/>
        <v>23923</v>
      </c>
      <c r="I43" s="117">
        <f t="shared" si="8"/>
        <v>0</v>
      </c>
      <c r="J43" s="117">
        <f t="shared" si="8"/>
        <v>0</v>
      </c>
      <c r="K43" s="117">
        <f t="shared" si="8"/>
        <v>0</v>
      </c>
      <c r="L43" s="117">
        <f t="shared" si="8"/>
        <v>0</v>
      </c>
      <c r="M43" s="117">
        <f t="shared" si="8"/>
        <v>0</v>
      </c>
      <c r="N43" s="117">
        <f t="shared" si="8"/>
        <v>0</v>
      </c>
      <c r="O43" s="117">
        <f t="shared" si="8"/>
        <v>0</v>
      </c>
      <c r="P43" s="118">
        <f>SUM(C43:O43)</f>
        <v>121063.48</v>
      </c>
      <c r="Q43" s="32"/>
      <c r="R43" s="39" t="s">
        <v>42</v>
      </c>
      <c r="S43" s="9" t="str">
        <f>P36/1000 &amp;" GWh"</f>
        <v>4,611 GWh</v>
      </c>
      <c r="T43" s="60">
        <f>P36/P40</f>
        <v>3.9451056220535768E-2</v>
      </c>
    </row>
    <row r="44" spans="1:47">
      <c r="A44" s="45" t="s">
        <v>46</v>
      </c>
      <c r="B44" s="98"/>
      <c r="C44" s="106">
        <f>C43/$P$43</f>
        <v>0.2246381815556599</v>
      </c>
      <c r="D44" s="106">
        <f t="shared" ref="D44:P44" si="9">D43/$P$43</f>
        <v>0.48907399655123085</v>
      </c>
      <c r="E44" s="106">
        <f t="shared" si="9"/>
        <v>0</v>
      </c>
      <c r="F44" s="106">
        <f t="shared" si="9"/>
        <v>0</v>
      </c>
      <c r="G44" s="106">
        <f t="shared" si="9"/>
        <v>8.8680748314851024E-2</v>
      </c>
      <c r="H44" s="106">
        <f t="shared" si="9"/>
        <v>0.1976070735782583</v>
      </c>
      <c r="I44" s="106">
        <f t="shared" si="9"/>
        <v>0</v>
      </c>
      <c r="J44" s="106">
        <f t="shared" si="9"/>
        <v>0</v>
      </c>
      <c r="K44" s="106">
        <f t="shared" si="9"/>
        <v>0</v>
      </c>
      <c r="L44" s="106">
        <f t="shared" si="9"/>
        <v>0</v>
      </c>
      <c r="M44" s="106">
        <f t="shared" si="9"/>
        <v>0</v>
      </c>
      <c r="N44" s="106">
        <f t="shared" si="9"/>
        <v>0</v>
      </c>
      <c r="O44" s="106">
        <f t="shared" si="9"/>
        <v>0</v>
      </c>
      <c r="P44" s="106">
        <f t="shared" si="9"/>
        <v>1</v>
      </c>
      <c r="Q44" s="32"/>
      <c r="R44" s="39" t="s">
        <v>44</v>
      </c>
      <c r="S44" s="9" t="str">
        <f>P34/1000 &amp;" GWh"</f>
        <v>5,753 GWh</v>
      </c>
      <c r="T44" s="40">
        <f>P34/P40</f>
        <v>4.9221844813867335E-2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8,21 GWh</v>
      </c>
      <c r="T45" s="40">
        <f>P32/P40</f>
        <v>7.0243585246280341E-2</v>
      </c>
      <c r="U45" s="34"/>
    </row>
    <row r="46" spans="1:47">
      <c r="A46" s="46" t="s">
        <v>49</v>
      </c>
      <c r="B46" s="66">
        <f>B24-B40</f>
        <v>2170</v>
      </c>
      <c r="C46" s="66">
        <f>(C40+C24)*0.08</f>
        <v>2014.48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2,422 GWh</v>
      </c>
      <c r="T46" s="60">
        <f>P33/P40</f>
        <v>2.0722285440498263E-2</v>
      </c>
      <c r="U46" s="34"/>
    </row>
    <row r="47" spans="1:47">
      <c r="A47" s="46" t="s">
        <v>51</v>
      </c>
      <c r="B47" s="99">
        <f>B46/B24</f>
        <v>0.21919191919191919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61,682 GWh</v>
      </c>
      <c r="T47" s="60">
        <f>P35/P40</f>
        <v>0.52774236603667035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6"/>
      <c r="R48" s="67" t="s">
        <v>50</v>
      </c>
      <c r="S48" s="68" t="str">
        <f>P40/1000 &amp;" GWh"</f>
        <v>116,879 GWh</v>
      </c>
      <c r="T48" s="69">
        <f>SUM(T42:T47)</f>
        <v>0.99999999999999989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4"/>
  <dimension ref="A1:AU71"/>
  <sheetViews>
    <sheetView topLeftCell="I7" zoomScale="70" zoomScaleNormal="7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70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08">
        <f>[1]Solceller!$C$12</f>
        <v>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>SUM(D6:O6)</f>
        <v>0</v>
      </c>
      <c r="Q6" s="51"/>
      <c r="AG6" s="51"/>
      <c r="AH6" s="51"/>
    </row>
    <row r="7" spans="1:34" ht="15.75">
      <c r="A7" s="3" t="s">
        <v>10</v>
      </c>
      <c r="B7" s="57"/>
      <c r="C7" s="107">
        <f>[1]Elproduktion!$N$362</f>
        <v>0</v>
      </c>
      <c r="D7" s="95">
        <f>[1]Elproduktion!$N$363</f>
        <v>0</v>
      </c>
      <c r="E7" s="95">
        <f>[1]Elproduktion!$Q$364</f>
        <v>0</v>
      </c>
      <c r="F7" s="95">
        <f>[1]Elproduktion!$N$365</f>
        <v>0</v>
      </c>
      <c r="G7" s="95">
        <f>[1]Elproduktion!$R$366</f>
        <v>0</v>
      </c>
      <c r="H7" s="95">
        <f>[1]Elproduktion!$S$367</f>
        <v>0</v>
      </c>
      <c r="I7" s="95">
        <f>[1]Elproduktion!$N$368</f>
        <v>0</v>
      </c>
      <c r="J7" s="95">
        <f>[1]Elproduktion!$T$366</f>
        <v>0</v>
      </c>
      <c r="K7" s="95">
        <f>[1]Elproduktion!U364</f>
        <v>0</v>
      </c>
      <c r="L7" s="95">
        <f>[1]Elproduktion!V364</f>
        <v>0</v>
      </c>
      <c r="M7" s="95"/>
      <c r="N7" s="95"/>
      <c r="O7" s="95"/>
      <c r="P7" s="95">
        <f t="shared" ref="P7:P11" si="0">SUM(D7:O7)</f>
        <v>0</v>
      </c>
      <c r="Q7" s="51"/>
      <c r="AG7" s="51"/>
      <c r="AH7" s="51"/>
    </row>
    <row r="8" spans="1:34" ht="15.75">
      <c r="A8" s="3" t="s">
        <v>11</v>
      </c>
      <c r="B8" s="57"/>
      <c r="C8" s="107">
        <f>[1]Elproduktion!$N$370</f>
        <v>0</v>
      </c>
      <c r="D8" s="95">
        <f>[1]Elproduktion!$N$371</f>
        <v>0</v>
      </c>
      <c r="E8" s="95">
        <f>[1]Elproduktion!$Q$372</f>
        <v>0</v>
      </c>
      <c r="F8" s="95">
        <f>[1]Elproduktion!$N$373</f>
        <v>0</v>
      </c>
      <c r="G8" s="95">
        <f>[1]Elproduktion!$R$374</f>
        <v>0</v>
      </c>
      <c r="H8" s="95">
        <f>[1]Elproduktion!$S$375</f>
        <v>0</v>
      </c>
      <c r="I8" s="95">
        <f>[1]Elproduktion!$N$376</f>
        <v>0</v>
      </c>
      <c r="J8" s="95">
        <f>[1]Elproduktion!$T$374</f>
        <v>0</v>
      </c>
      <c r="K8" s="95">
        <f>[1]Elproduktion!U372</f>
        <v>0</v>
      </c>
      <c r="L8" s="95">
        <f>[1]Elproduktion!V372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07">
        <f>[1]Elproduktion!$N$378</f>
        <v>0</v>
      </c>
      <c r="D9" s="95">
        <f>[1]Elproduktion!$N$379</f>
        <v>0</v>
      </c>
      <c r="E9" s="95">
        <f>[1]Elproduktion!$Q$380</f>
        <v>0</v>
      </c>
      <c r="F9" s="95">
        <f>[1]Elproduktion!$N$381</f>
        <v>0</v>
      </c>
      <c r="G9" s="95">
        <f>[1]Elproduktion!$R$382</f>
        <v>0</v>
      </c>
      <c r="H9" s="95">
        <f>[1]Elproduktion!$S$383</f>
        <v>0</v>
      </c>
      <c r="I9" s="95">
        <f>[1]Elproduktion!$N$384</f>
        <v>0</v>
      </c>
      <c r="J9" s="95">
        <f>[1]Elproduktion!$T$382</f>
        <v>0</v>
      </c>
      <c r="K9" s="95">
        <f>[1]Elproduktion!U380</f>
        <v>0</v>
      </c>
      <c r="L9" s="95">
        <f>[1]Elproduktion!V380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30">
        <f>[1]Elproduktion!$N$386</f>
        <v>92562.267570040523</v>
      </c>
      <c r="D10" s="95">
        <f>[1]Elproduktion!$N$387</f>
        <v>0</v>
      </c>
      <c r="E10" s="95">
        <f>[1]Elproduktion!$Q$388</f>
        <v>0</v>
      </c>
      <c r="F10" s="95">
        <f>[1]Elproduktion!$N$389</f>
        <v>0</v>
      </c>
      <c r="G10" s="95">
        <f>[1]Elproduktion!$R$390</f>
        <v>0</v>
      </c>
      <c r="H10" s="95">
        <f>[1]Elproduktion!$S$391</f>
        <v>0</v>
      </c>
      <c r="I10" s="95">
        <f>[1]Elproduktion!$N$392</f>
        <v>0</v>
      </c>
      <c r="J10" s="95">
        <f>[1]Elproduktion!$T$390</f>
        <v>0</v>
      </c>
      <c r="K10" s="95">
        <f>[1]Elproduktion!U388</f>
        <v>0</v>
      </c>
      <c r="L10" s="95">
        <f>[1]Elproduktion!V388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1">
        <f>SUM(C5:C10)</f>
        <v>92562.267570040523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2425 Dorotea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95">
        <f>[1]Fjärrvärmeproduktion!$N$506</f>
        <v>0</v>
      </c>
      <c r="C18" s="95"/>
      <c r="D18" s="95">
        <f>[1]Fjärrvärmeproduktion!$N$507</f>
        <v>0</v>
      </c>
      <c r="E18" s="95">
        <f>[1]Fjärrvärmeproduktion!$Q$508</f>
        <v>0</v>
      </c>
      <c r="F18" s="95">
        <f>[1]Fjärrvärmeproduktion!$N$509</f>
        <v>0</v>
      </c>
      <c r="G18" s="95">
        <f>[1]Fjärrvärmeproduktion!$R$510</f>
        <v>0</v>
      </c>
      <c r="H18" s="95">
        <f>[1]Fjärrvärmeproduktion!$S$511</f>
        <v>0</v>
      </c>
      <c r="I18" s="95">
        <f>[1]Fjärrvärmeproduktion!$N$512</f>
        <v>0</v>
      </c>
      <c r="J18" s="95">
        <f>[1]Fjärrvärmeproduktion!$T$510</f>
        <v>0</v>
      </c>
      <c r="K18" s="95">
        <f>[1]Fjärrvärmeproduktion!U508</f>
        <v>0</v>
      </c>
      <c r="L18" s="95">
        <f>[1]Fjärrvärmeproduktion!V508</f>
        <v>0</v>
      </c>
      <c r="M18" s="95"/>
      <c r="N18" s="95"/>
      <c r="O18" s="95"/>
      <c r="P18" s="95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95">
        <f>[1]Fjärrvärmeproduktion!$N$514+[1]Fjärrvärmeproduktion!$N$546</f>
        <v>20001</v>
      </c>
      <c r="C19" s="95"/>
      <c r="D19" s="95">
        <f>[1]Fjärrvärmeproduktion!$N$515</f>
        <v>766</v>
      </c>
      <c r="E19" s="95">
        <f>[1]Fjärrvärmeproduktion!$Q$516</f>
        <v>0</v>
      </c>
      <c r="F19" s="95">
        <f>[1]Fjärrvärmeproduktion!$N$517</f>
        <v>0</v>
      </c>
      <c r="G19" s="95">
        <f>[1]Fjärrvärmeproduktion!$R$518</f>
        <v>0</v>
      </c>
      <c r="H19" s="95">
        <f>[1]Fjärrvärmeproduktion!$S$519</f>
        <v>24461</v>
      </c>
      <c r="I19" s="95">
        <f>[1]Fjärrvärmeproduktion!$N$520</f>
        <v>0</v>
      </c>
      <c r="J19" s="95">
        <f>[1]Fjärrvärmeproduktion!$T$518</f>
        <v>0</v>
      </c>
      <c r="K19" s="95">
        <f>[1]Fjärrvärmeproduktion!U516</f>
        <v>0</v>
      </c>
      <c r="L19" s="95">
        <f>[1]Fjärrvärmeproduktion!V516</f>
        <v>0</v>
      </c>
      <c r="M19" s="95"/>
      <c r="N19" s="95"/>
      <c r="O19" s="95"/>
      <c r="P19" s="95">
        <f t="shared" ref="P19:P24" si="2">SUM(C19:O19)</f>
        <v>25227</v>
      </c>
      <c r="Q19" s="2"/>
      <c r="R19" s="2"/>
      <c r="S19" s="2"/>
      <c r="T19" s="2"/>
    </row>
    <row r="20" spans="1:34" ht="15.75">
      <c r="A20" s="3" t="s">
        <v>20</v>
      </c>
      <c r="B20" s="95">
        <f>[1]Fjärrvärmeproduktion!$N$522</f>
        <v>0</v>
      </c>
      <c r="C20" s="95"/>
      <c r="D20" s="95">
        <f>[1]Fjärrvärmeproduktion!$N$523</f>
        <v>0</v>
      </c>
      <c r="E20" s="95">
        <f>[1]Fjärrvärmeproduktion!$Q$524</f>
        <v>0</v>
      </c>
      <c r="F20" s="95">
        <f>[1]Fjärrvärmeproduktion!$N$525</f>
        <v>0</v>
      </c>
      <c r="G20" s="95">
        <f>[1]Fjärrvärmeproduktion!$R$526</f>
        <v>0</v>
      </c>
      <c r="H20" s="95">
        <f>[1]Fjärrvärmeproduktion!$S$527</f>
        <v>0</v>
      </c>
      <c r="I20" s="95">
        <f>[1]Fjärrvärmeproduktion!$N$528</f>
        <v>0</v>
      </c>
      <c r="J20" s="95">
        <f>[1]Fjärrvärmeproduktion!$T$526</f>
        <v>0</v>
      </c>
      <c r="K20" s="95">
        <f>[1]Fjärrvärmeproduktion!U524</f>
        <v>0</v>
      </c>
      <c r="L20" s="95">
        <f>[1]Fjärrvärmeproduktion!V524</f>
        <v>0</v>
      </c>
      <c r="M20" s="95"/>
      <c r="N20" s="95"/>
      <c r="O20" s="95"/>
      <c r="P20" s="95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5">
        <f>[1]Fjärrvärmeproduktion!$N$530</f>
        <v>0</v>
      </c>
      <c r="C21" s="95"/>
      <c r="D21" s="95">
        <f>[1]Fjärrvärmeproduktion!$N$531</f>
        <v>0</v>
      </c>
      <c r="E21" s="95">
        <f>[1]Fjärrvärmeproduktion!$Q$532</f>
        <v>0</v>
      </c>
      <c r="F21" s="95">
        <f>[1]Fjärrvärmeproduktion!$N$533</f>
        <v>0</v>
      </c>
      <c r="G21" s="95">
        <f>[1]Fjärrvärmeproduktion!$R$534</f>
        <v>0</v>
      </c>
      <c r="H21" s="95">
        <f>[1]Fjärrvärmeproduktion!$S$535</f>
        <v>0</v>
      </c>
      <c r="I21" s="95">
        <f>[1]Fjärrvärmeproduktion!$N$536</f>
        <v>0</v>
      </c>
      <c r="J21" s="95">
        <f>[1]Fjärrvärmeproduktion!$T$534</f>
        <v>0</v>
      </c>
      <c r="K21" s="95">
        <f>[1]Fjärrvärmeproduktion!U532</f>
        <v>0</v>
      </c>
      <c r="L21" s="95">
        <f>[1]Fjärrvärmeproduktion!V532</f>
        <v>0</v>
      </c>
      <c r="M21" s="95"/>
      <c r="N21" s="95"/>
      <c r="O21" s="95"/>
      <c r="P21" s="95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5">
        <f>[1]Fjärrvärmeproduktion!$N$538</f>
        <v>0</v>
      </c>
      <c r="C22" s="95"/>
      <c r="D22" s="95">
        <f>[1]Fjärrvärmeproduktion!$N$539</f>
        <v>0</v>
      </c>
      <c r="E22" s="95">
        <f>[1]Fjärrvärmeproduktion!$Q$540</f>
        <v>0</v>
      </c>
      <c r="F22" s="95">
        <f>[1]Fjärrvärmeproduktion!$N$541</f>
        <v>0</v>
      </c>
      <c r="G22" s="95">
        <f>[1]Fjärrvärmeproduktion!$R$542</f>
        <v>0</v>
      </c>
      <c r="H22" s="95">
        <f>[1]Fjärrvärmeproduktion!$S$543</f>
        <v>0</v>
      </c>
      <c r="I22" s="95">
        <f>[1]Fjärrvärmeproduktion!$N$544</f>
        <v>0</v>
      </c>
      <c r="J22" s="95">
        <f>[1]Fjärrvärmeproduktion!$T$542</f>
        <v>0</v>
      </c>
      <c r="K22" s="95">
        <f>[1]Fjärrvärmeproduktion!U540</f>
        <v>0</v>
      </c>
      <c r="L22" s="95">
        <f>[1]Fjärrvärmeproduktion!V540</f>
        <v>0</v>
      </c>
      <c r="M22" s="95"/>
      <c r="N22" s="95"/>
      <c r="O22" s="95"/>
      <c r="P22" s="95">
        <f t="shared" si="2"/>
        <v>0</v>
      </c>
      <c r="Q22" s="29"/>
      <c r="R22" s="41" t="s">
        <v>24</v>
      </c>
      <c r="S22" s="87" t="str">
        <f>P43/1000 &amp;" GWh"</f>
        <v>116,90212 GWh</v>
      </c>
      <c r="T22" s="36"/>
      <c r="U22" s="34"/>
    </row>
    <row r="23" spans="1:34" ht="15.75">
      <c r="A23" s="3" t="s">
        <v>23</v>
      </c>
      <c r="B23" s="120">
        <v>0</v>
      </c>
      <c r="C23" s="95"/>
      <c r="D23" s="95">
        <f>[1]Fjärrvärmeproduktion!$N$547</f>
        <v>0</v>
      </c>
      <c r="E23" s="95">
        <f>[1]Fjärrvärmeproduktion!$Q$548</f>
        <v>0</v>
      </c>
      <c r="F23" s="95">
        <f>[1]Fjärrvärmeproduktion!$N$549</f>
        <v>0</v>
      </c>
      <c r="G23" s="95">
        <f>[1]Fjärrvärmeproduktion!$R$550</f>
        <v>0</v>
      </c>
      <c r="H23" s="95">
        <f>[1]Fjärrvärmeproduktion!$S$551</f>
        <v>0</v>
      </c>
      <c r="I23" s="95">
        <f>[1]Fjärrvärmeproduktion!$N$552</f>
        <v>0</v>
      </c>
      <c r="J23" s="95">
        <f>[1]Fjärrvärmeproduktion!$T$550</f>
        <v>0</v>
      </c>
      <c r="K23" s="95">
        <f>[1]Fjärrvärmeproduktion!U548</f>
        <v>0</v>
      </c>
      <c r="L23" s="95">
        <f>[1]Fjärrvärmeproduktion!V548</f>
        <v>0</v>
      </c>
      <c r="M23" s="95"/>
      <c r="N23" s="95"/>
      <c r="O23" s="95"/>
      <c r="P23" s="95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5">
        <f>SUM(B18:B23)</f>
        <v>20001</v>
      </c>
      <c r="C24" s="95">
        <f t="shared" ref="C24:O24" si="3">SUM(C18:C23)</f>
        <v>0</v>
      </c>
      <c r="D24" s="95">
        <f t="shared" si="3"/>
        <v>766</v>
      </c>
      <c r="E24" s="95">
        <f t="shared" si="3"/>
        <v>0</v>
      </c>
      <c r="F24" s="95">
        <f t="shared" si="3"/>
        <v>0</v>
      </c>
      <c r="G24" s="95">
        <f t="shared" si="3"/>
        <v>0</v>
      </c>
      <c r="H24" s="95">
        <f t="shared" si="3"/>
        <v>24461</v>
      </c>
      <c r="I24" s="95">
        <f t="shared" si="3"/>
        <v>0</v>
      </c>
      <c r="J24" s="95">
        <f t="shared" si="3"/>
        <v>0</v>
      </c>
      <c r="K24" s="95">
        <f t="shared" si="3"/>
        <v>0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5">
        <f t="shared" si="3"/>
        <v>0</v>
      </c>
      <c r="P24" s="95">
        <f t="shared" si="2"/>
        <v>25227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42,18912 GWh</v>
      </c>
      <c r="T25" s="40">
        <f>C$44</f>
        <v>0.36089268526524587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36,899 GWh</v>
      </c>
      <c r="T26" s="40">
        <f>D$44</f>
        <v>0.31564012697117899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2425 Dorotea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5,136 GWh</v>
      </c>
      <c r="T29" s="40">
        <f>G$44</f>
        <v>4.3934190415024124E-2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32,678 GWh</v>
      </c>
      <c r="T30" s="40">
        <f>H$44</f>
        <v>0.27953299734855108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[1]Slutanvändning!$N$737</f>
        <v>0</v>
      </c>
      <c r="C32" s="135">
        <f>[1]Slutanvändning!$N$738</f>
        <v>394</v>
      </c>
      <c r="D32" s="95">
        <f>[1]Slutanvändning!$N$731</f>
        <v>2240</v>
      </c>
      <c r="E32" s="95">
        <f>[1]Slutanvändning!$Q$732</f>
        <v>0</v>
      </c>
      <c r="F32" s="107">
        <f>[1]Slutanvändning!$N$733</f>
        <v>0</v>
      </c>
      <c r="G32" s="95">
        <f>[1]Slutanvändning!$N$734</f>
        <v>520</v>
      </c>
      <c r="H32" s="95">
        <f>[1]Slutanvändning!$N$735</f>
        <v>0</v>
      </c>
      <c r="I32" s="95">
        <f>[1]Slutanvändning!$N$736</f>
        <v>0</v>
      </c>
      <c r="J32" s="95">
        <v>0</v>
      </c>
      <c r="K32" s="95">
        <f>[1]Slutanvändning!U732</f>
        <v>0</v>
      </c>
      <c r="L32" s="95">
        <f>[1]Slutanvändning!V732</f>
        <v>0</v>
      </c>
      <c r="M32" s="95">
        <v>0</v>
      </c>
      <c r="N32" s="95"/>
      <c r="O32" s="95"/>
      <c r="P32" s="120">
        <f t="shared" ref="P32:P38" si="4">SUM(B32:N32)</f>
        <v>3154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[1]Slutanvändning!$N$746</f>
        <v>3970</v>
      </c>
      <c r="C33" s="135">
        <f>[1]Slutanvändning!$N$747</f>
        <v>4518.2000000000007</v>
      </c>
      <c r="D33" s="95">
        <f>[1]Slutanvändning!$N$740</f>
        <v>184</v>
      </c>
      <c r="E33" s="95">
        <f>[1]Slutanvändning!$Q$741</f>
        <v>0</v>
      </c>
      <c r="F33" s="135">
        <f>[1]Slutanvändning!$N$742</f>
        <v>0</v>
      </c>
      <c r="G33" s="95">
        <f>[1]Slutanvändning!$N$743</f>
        <v>0</v>
      </c>
      <c r="H33" s="95">
        <f>[1]Slutanvändning!$N$744</f>
        <v>0</v>
      </c>
      <c r="I33" s="95">
        <f>[1]Slutanvändning!$N$745</f>
        <v>0</v>
      </c>
      <c r="J33" s="95">
        <v>0</v>
      </c>
      <c r="K33" s="95">
        <f>[1]Slutanvändning!U741</f>
        <v>0</v>
      </c>
      <c r="L33" s="95">
        <f>[1]Slutanvändning!V741</f>
        <v>0</v>
      </c>
      <c r="M33" s="95">
        <v>0</v>
      </c>
      <c r="N33" s="95"/>
      <c r="O33" s="95"/>
      <c r="P33" s="120">
        <f t="shared" si="4"/>
        <v>8672.2000000000007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5">
        <f>[1]Slutanvändning!$N$755</f>
        <v>3645</v>
      </c>
      <c r="C34" s="107">
        <f>[1]Slutanvändning!$N$756</f>
        <v>5730</v>
      </c>
      <c r="D34" s="95">
        <f>[1]Slutanvändning!$N$749</f>
        <v>235</v>
      </c>
      <c r="E34" s="95">
        <f>[1]Slutanvändning!$Q$750</f>
        <v>0</v>
      </c>
      <c r="F34" s="107">
        <f>[1]Slutanvändning!$N$751</f>
        <v>0</v>
      </c>
      <c r="G34" s="95">
        <f>[1]Slutanvändning!$N$752</f>
        <v>0</v>
      </c>
      <c r="H34" s="95">
        <f>[1]Slutanvändning!$N$753</f>
        <v>0</v>
      </c>
      <c r="I34" s="95">
        <f>[1]Slutanvändning!$N$754</f>
        <v>0</v>
      </c>
      <c r="J34" s="95">
        <v>0</v>
      </c>
      <c r="K34" s="95">
        <f>[1]Slutanvändning!U750</f>
        <v>0</v>
      </c>
      <c r="L34" s="95">
        <f>[1]Slutanvändning!V750</f>
        <v>0</v>
      </c>
      <c r="M34" s="95">
        <v>0</v>
      </c>
      <c r="N34" s="95"/>
      <c r="O34" s="95"/>
      <c r="P34" s="95">
        <f t="shared" si="4"/>
        <v>9610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[1]Slutanvändning!$N$764</f>
        <v>0</v>
      </c>
      <c r="C35" s="107">
        <f>[1]Slutanvändning!$N$765</f>
        <v>4</v>
      </c>
      <c r="D35" s="95">
        <f>[1]Slutanvändning!$N$758</f>
        <v>30863</v>
      </c>
      <c r="E35" s="95">
        <f>[1]Slutanvändning!$Q$759</f>
        <v>0</v>
      </c>
      <c r="F35" s="107">
        <f>[1]Slutanvändning!$N$760</f>
        <v>0</v>
      </c>
      <c r="G35" s="95">
        <f>[1]Slutanvändning!$N$761</f>
        <v>4616</v>
      </c>
      <c r="H35" s="95">
        <f>[1]Slutanvändning!$N$762</f>
        <v>0</v>
      </c>
      <c r="I35" s="95">
        <f>[1]Slutanvändning!$N$763</f>
        <v>0</v>
      </c>
      <c r="J35" s="95">
        <v>0</v>
      </c>
      <c r="K35" s="95">
        <f>[1]Slutanvändning!U759</f>
        <v>0</v>
      </c>
      <c r="L35" s="95">
        <f>[1]Slutanvändning!V759</f>
        <v>0</v>
      </c>
      <c r="M35" s="95">
        <v>0</v>
      </c>
      <c r="N35" s="95"/>
      <c r="O35" s="95"/>
      <c r="P35" s="95">
        <f>SUM(B35:N35)</f>
        <v>35483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[1]Slutanvändning!$N$773</f>
        <v>1125</v>
      </c>
      <c r="C36" s="107">
        <f>[1]Slutanvändning!$N$774</f>
        <v>7971</v>
      </c>
      <c r="D36" s="95">
        <f>[1]Slutanvändning!$N$767</f>
        <v>2462</v>
      </c>
      <c r="E36" s="95">
        <f>[1]Slutanvändning!$Q$768</f>
        <v>0</v>
      </c>
      <c r="F36" s="107">
        <f>[1]Slutanvändning!$N$769</f>
        <v>0</v>
      </c>
      <c r="G36" s="95">
        <f>[1]Slutanvändning!$N$770</f>
        <v>0</v>
      </c>
      <c r="H36" s="95">
        <f>[1]Slutanvändning!$N$771</f>
        <v>0</v>
      </c>
      <c r="I36" s="95">
        <f>[1]Slutanvändning!$N$772</f>
        <v>0</v>
      </c>
      <c r="J36" s="95">
        <v>0</v>
      </c>
      <c r="K36" s="95">
        <f>[1]Slutanvändning!U768</f>
        <v>0</v>
      </c>
      <c r="L36" s="95">
        <f>[1]Slutanvändning!V768</f>
        <v>0</v>
      </c>
      <c r="M36" s="95">
        <v>0</v>
      </c>
      <c r="N36" s="95"/>
      <c r="O36" s="95"/>
      <c r="P36" s="95">
        <f t="shared" si="4"/>
        <v>11558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[1]Slutanvändning!$N$782</f>
        <v>843</v>
      </c>
      <c r="C37" s="107">
        <f>[1]Slutanvändning!$N$783</f>
        <v>13805</v>
      </c>
      <c r="D37" s="95">
        <f>[1]Slutanvändning!$N$776</f>
        <v>149</v>
      </c>
      <c r="E37" s="95">
        <f>[1]Slutanvändning!$Q$777</f>
        <v>0</v>
      </c>
      <c r="F37" s="107">
        <f>[1]Slutanvändning!$N$778</f>
        <v>0</v>
      </c>
      <c r="G37" s="95">
        <f>[1]Slutanvändning!$N$779</f>
        <v>0</v>
      </c>
      <c r="H37" s="95">
        <f>[1]Slutanvändning!$N$780</f>
        <v>8217</v>
      </c>
      <c r="I37" s="95">
        <f>[1]Slutanvändning!$N$781</f>
        <v>0</v>
      </c>
      <c r="J37" s="95">
        <v>0</v>
      </c>
      <c r="K37" s="95">
        <f>[1]Slutanvändning!U777</f>
        <v>0</v>
      </c>
      <c r="L37" s="95">
        <f>[1]Slutanvändning!V777</f>
        <v>0</v>
      </c>
      <c r="M37" s="95">
        <v>0</v>
      </c>
      <c r="N37" s="95"/>
      <c r="O37" s="95"/>
      <c r="P37" s="95">
        <f t="shared" si="4"/>
        <v>23014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[1]Slutanvändning!$N$791</f>
        <v>7540</v>
      </c>
      <c r="C38" s="135">
        <f>[1]Slutanvändning!$N$792</f>
        <v>1183.8</v>
      </c>
      <c r="D38" s="95">
        <f>[1]Slutanvändning!$N$785</f>
        <v>0</v>
      </c>
      <c r="E38" s="95">
        <f>[1]Slutanvändning!$Q$786</f>
        <v>0</v>
      </c>
      <c r="F38" s="107">
        <f>[1]Slutanvändning!$N$787</f>
        <v>0</v>
      </c>
      <c r="G38" s="95">
        <f>[1]Slutanvändning!$N$788</f>
        <v>0</v>
      </c>
      <c r="H38" s="95">
        <f>[1]Slutanvändning!$N$789</f>
        <v>0</v>
      </c>
      <c r="I38" s="95">
        <f>[1]Slutanvändning!$N$790</f>
        <v>0</v>
      </c>
      <c r="J38" s="95">
        <v>0</v>
      </c>
      <c r="K38" s="95">
        <f>[1]Slutanvändning!U786</f>
        <v>0</v>
      </c>
      <c r="L38" s="95">
        <f>[1]Slutanvändning!V786</f>
        <v>0</v>
      </c>
      <c r="M38" s="95">
        <v>0</v>
      </c>
      <c r="N38" s="95"/>
      <c r="O38" s="95"/>
      <c r="P38" s="120">
        <f t="shared" si="4"/>
        <v>8723.7999999999993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[1]Slutanvändning!$N$800</f>
        <v>0</v>
      </c>
      <c r="C39" s="107">
        <f>[1]Slutanvändning!$N$801</f>
        <v>5458</v>
      </c>
      <c r="D39" s="95">
        <f>[1]Slutanvändning!$N$794</f>
        <v>0</v>
      </c>
      <c r="E39" s="95">
        <f>[1]Slutanvändning!$Q$795</f>
        <v>0</v>
      </c>
      <c r="F39" s="107">
        <f>[1]Slutanvändning!$N$796</f>
        <v>0</v>
      </c>
      <c r="G39" s="95">
        <f>[1]Slutanvändning!$N$797</f>
        <v>0</v>
      </c>
      <c r="H39" s="95">
        <f>[1]Slutanvändning!$N$798</f>
        <v>0</v>
      </c>
      <c r="I39" s="95">
        <f>[1]Slutanvändning!$N$799</f>
        <v>0</v>
      </c>
      <c r="J39" s="95">
        <v>0</v>
      </c>
      <c r="K39" s="95">
        <f>[1]Slutanvändning!U795</f>
        <v>0</v>
      </c>
      <c r="L39" s="95">
        <f>[1]Slutanvändning!V795</f>
        <v>0</v>
      </c>
      <c r="M39" s="95">
        <v>0</v>
      </c>
      <c r="N39" s="95"/>
      <c r="O39" s="95"/>
      <c r="P39" s="95">
        <f>SUM(B39:N39)</f>
        <v>5458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17123</v>
      </c>
      <c r="C40" s="120">
        <f t="shared" ref="C40:O40" si="5">SUM(C32:C39)</f>
        <v>39064</v>
      </c>
      <c r="D40" s="95">
        <f t="shared" si="5"/>
        <v>36133</v>
      </c>
      <c r="E40" s="95">
        <f t="shared" si="5"/>
        <v>0</v>
      </c>
      <c r="F40" s="120">
        <f>SUM(F32:F39)</f>
        <v>0</v>
      </c>
      <c r="G40" s="95">
        <f t="shared" si="5"/>
        <v>5136</v>
      </c>
      <c r="H40" s="95">
        <f t="shared" si="5"/>
        <v>8217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95">
        <f>SUM(B40:N40)</f>
        <v>105673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6,00312 GWh</v>
      </c>
      <c r="T41" s="62"/>
    </row>
    <row r="42" spans="1:47">
      <c r="A42" s="44" t="s">
        <v>43</v>
      </c>
      <c r="B42" s="96">
        <f>B39+B38+B37</f>
        <v>8383</v>
      </c>
      <c r="C42" s="96">
        <f>C39+C38+C37</f>
        <v>20446.8</v>
      </c>
      <c r="D42" s="96">
        <f>D39+D38+D37</f>
        <v>149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8217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37195.800000000003</v>
      </c>
      <c r="Q42" s="32"/>
      <c r="R42" s="39" t="s">
        <v>41</v>
      </c>
      <c r="S42" s="9" t="str">
        <f>P42/1000 &amp;" GWh"</f>
        <v>37,1958 GWh</v>
      </c>
      <c r="T42" s="40">
        <f>P42/P40</f>
        <v>0.35198962838189513</v>
      </c>
    </row>
    <row r="43" spans="1:47">
      <c r="A43" s="45" t="s">
        <v>45</v>
      </c>
      <c r="B43" s="121"/>
      <c r="C43" s="122">
        <f>C40+C24-C7+C46</f>
        <v>42189.120000000003</v>
      </c>
      <c r="D43" s="122">
        <f t="shared" ref="D43:O43" si="7">D11+D24+D40</f>
        <v>36899</v>
      </c>
      <c r="E43" s="122">
        <f t="shared" si="7"/>
        <v>0</v>
      </c>
      <c r="F43" s="122">
        <f t="shared" si="7"/>
        <v>0</v>
      </c>
      <c r="G43" s="122">
        <f t="shared" si="7"/>
        <v>5136</v>
      </c>
      <c r="H43" s="122">
        <f t="shared" si="7"/>
        <v>32678</v>
      </c>
      <c r="I43" s="122">
        <f t="shared" si="7"/>
        <v>0</v>
      </c>
      <c r="J43" s="122">
        <f t="shared" si="7"/>
        <v>0</v>
      </c>
      <c r="K43" s="122">
        <f t="shared" si="7"/>
        <v>0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116902.12</v>
      </c>
      <c r="Q43" s="32"/>
      <c r="R43" s="39" t="s">
        <v>42</v>
      </c>
      <c r="S43" s="9" t="str">
        <f>P36/1000 &amp;" GWh"</f>
        <v>11,558 GWh</v>
      </c>
      <c r="T43" s="60">
        <f>P36/P40</f>
        <v>0.10937514786180008</v>
      </c>
    </row>
    <row r="44" spans="1:47">
      <c r="A44" s="45" t="s">
        <v>46</v>
      </c>
      <c r="B44" s="98"/>
      <c r="C44" s="106">
        <f>C43/$P$43</f>
        <v>0.36089268526524587</v>
      </c>
      <c r="D44" s="106">
        <f t="shared" ref="D44:P44" si="8">D43/$P$43</f>
        <v>0.31564012697117899</v>
      </c>
      <c r="E44" s="106">
        <f t="shared" si="8"/>
        <v>0</v>
      </c>
      <c r="F44" s="106">
        <f t="shared" si="8"/>
        <v>0</v>
      </c>
      <c r="G44" s="106">
        <f t="shared" si="8"/>
        <v>4.3934190415024124E-2</v>
      </c>
      <c r="H44" s="106">
        <f t="shared" si="8"/>
        <v>0.27953299734855108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9,61 GWh</v>
      </c>
      <c r="T44" s="40">
        <f>P34/P40</f>
        <v>9.094092152205388E-2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3,154 GWh</v>
      </c>
      <c r="T45" s="40">
        <f>P32/P40</f>
        <v>2.9846791517227675E-2</v>
      </c>
      <c r="U45" s="34"/>
    </row>
    <row r="46" spans="1:47">
      <c r="A46" s="46" t="s">
        <v>49</v>
      </c>
      <c r="B46" s="66">
        <f>B24-B40</f>
        <v>2878</v>
      </c>
      <c r="C46" s="66">
        <f>(C40+C24)*0.08</f>
        <v>3125.12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8,6722 GWh</v>
      </c>
      <c r="T46" s="60">
        <f>P33/P40</f>
        <v>8.2066374570609335E-2</v>
      </c>
      <c r="U46" s="34"/>
    </row>
    <row r="47" spans="1:47">
      <c r="A47" s="46" t="s">
        <v>51</v>
      </c>
      <c r="B47" s="99">
        <f>B46/B24</f>
        <v>0.14389280535973201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35,483 GWh</v>
      </c>
      <c r="T47" s="60">
        <f>P35/P40</f>
        <v>0.33578113614641392</v>
      </c>
    </row>
    <row r="48" spans="1:47" ht="15.75" thickBot="1">
      <c r="A48" s="11"/>
      <c r="B48" s="100"/>
      <c r="C48" s="101"/>
      <c r="D48" s="102"/>
      <c r="E48" s="102"/>
      <c r="F48" s="103"/>
      <c r="G48" s="102"/>
      <c r="H48" s="102"/>
      <c r="I48" s="103"/>
      <c r="J48" s="102"/>
      <c r="K48" s="102"/>
      <c r="L48" s="102"/>
      <c r="M48" s="101"/>
      <c r="N48" s="104"/>
      <c r="O48" s="104"/>
      <c r="P48" s="104"/>
      <c r="Q48" s="86"/>
      <c r="R48" s="67" t="s">
        <v>50</v>
      </c>
      <c r="S48" s="68" t="str">
        <f>P40/1000 &amp;" GWh"</f>
        <v>105,673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71"/>
  <sheetViews>
    <sheetView topLeftCell="L14" zoomScale="80" zoomScaleNormal="8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71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31">
        <f>[1]Solceller!$C$17</f>
        <v>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5">
        <f>[1]Elproduktion!$N$562</f>
        <v>41966</v>
      </c>
      <c r="D7" s="95">
        <f>[1]Elproduktion!$N$563</f>
        <v>0</v>
      </c>
      <c r="E7" s="95">
        <f>[1]Elproduktion!$Q$564</f>
        <v>0</v>
      </c>
      <c r="F7" s="95">
        <f>[1]Elproduktion!$N$565</f>
        <v>0</v>
      </c>
      <c r="G7" s="95">
        <f>[1]Elproduktion!$R$566</f>
        <v>0</v>
      </c>
      <c r="H7" s="95">
        <f>[1]Elproduktion!$S$567</f>
        <v>0</v>
      </c>
      <c r="I7" s="95">
        <f>[1]Elproduktion!$N$568</f>
        <v>0</v>
      </c>
      <c r="J7" s="95">
        <f>[1]Elproduktion!$T$566</f>
        <v>0</v>
      </c>
      <c r="K7" s="95">
        <f>[1]Elproduktion!U564</f>
        <v>0</v>
      </c>
      <c r="L7" s="95">
        <f>[1]Elproduktion!V564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5">
        <f>[1]Elproduktion!$N$570</f>
        <v>0</v>
      </c>
      <c r="D8" s="95">
        <f>[1]Elproduktion!$N$571</f>
        <v>0</v>
      </c>
      <c r="E8" s="95">
        <f>[1]Elproduktion!$Q$572</f>
        <v>0</v>
      </c>
      <c r="F8" s="95">
        <f>[1]Elproduktion!$N$573</f>
        <v>0</v>
      </c>
      <c r="G8" s="95">
        <f>[1]Elproduktion!$R$574</f>
        <v>0</v>
      </c>
      <c r="H8" s="95">
        <f>[1]Elproduktion!$S$575</f>
        <v>0</v>
      </c>
      <c r="I8" s="95">
        <f>[1]Elproduktion!$N$576</f>
        <v>0</v>
      </c>
      <c r="J8" s="95">
        <f>[1]Elproduktion!$T$574</f>
        <v>0</v>
      </c>
      <c r="K8" s="95">
        <f>[1]Elproduktion!U572</f>
        <v>0</v>
      </c>
      <c r="L8" s="95">
        <f>[1]Elproduktion!V572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5">
        <f>[1]Elproduktion!$N$578</f>
        <v>1415781</v>
      </c>
      <c r="D9" s="95">
        <f>[1]Elproduktion!$N$579</f>
        <v>0</v>
      </c>
      <c r="E9" s="95">
        <f>[1]Elproduktion!$Q$580</f>
        <v>0</v>
      </c>
      <c r="F9" s="95">
        <f>[1]Elproduktion!$N$581</f>
        <v>0</v>
      </c>
      <c r="G9" s="95">
        <f>[1]Elproduktion!$R$582</f>
        <v>0</v>
      </c>
      <c r="H9" s="95">
        <f>[1]Elproduktion!$S$583</f>
        <v>0</v>
      </c>
      <c r="I9" s="95">
        <f>[1]Elproduktion!$N$584</f>
        <v>0</v>
      </c>
      <c r="J9" s="95">
        <f>[1]Elproduktion!$T$582</f>
        <v>0</v>
      </c>
      <c r="K9" s="95">
        <f>[1]Elproduktion!U580</f>
        <v>0</v>
      </c>
      <c r="L9" s="95">
        <f>[1]Elproduktion!V580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5">
        <f>[1]Elproduktion!$N$586</f>
        <v>0</v>
      </c>
      <c r="D10" s="95">
        <f>[1]Elproduktion!$N$587</f>
        <v>0</v>
      </c>
      <c r="E10" s="95">
        <f>[1]Elproduktion!$Q$588</f>
        <v>0</v>
      </c>
      <c r="F10" s="95">
        <f>[1]Elproduktion!$N$589</f>
        <v>0</v>
      </c>
      <c r="G10" s="95">
        <f>[1]Elproduktion!$R$590</f>
        <v>0</v>
      </c>
      <c r="H10" s="95">
        <f>[1]Elproduktion!$S$591</f>
        <v>0</v>
      </c>
      <c r="I10" s="95">
        <f>[1]Elproduktion!$N$592</f>
        <v>0</v>
      </c>
      <c r="J10" s="95">
        <f>[1]Elproduktion!$T$590</f>
        <v>0</v>
      </c>
      <c r="K10" s="95">
        <f>[1]Elproduktion!U588</f>
        <v>0</v>
      </c>
      <c r="L10" s="95">
        <f>[1]Elproduktion!V588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1">
        <f>SUM(C5:C10)</f>
        <v>1457747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2481 Lycksele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95">
        <f>[1]Fjärrvärmeproduktion!$N$786</f>
        <v>121910</v>
      </c>
      <c r="C18" s="95"/>
      <c r="D18" s="120">
        <f>[1]Fjärrvärmeproduktion!$N$787</f>
        <v>387</v>
      </c>
      <c r="E18" s="95">
        <f>[1]Fjärrvärmeproduktion!$Q$788</f>
        <v>0</v>
      </c>
      <c r="F18" s="95">
        <f>[1]Fjärrvärmeproduktion!$N$789</f>
        <v>0</v>
      </c>
      <c r="G18" s="95">
        <f>[1]Fjärrvärmeproduktion!$R$790</f>
        <v>0</v>
      </c>
      <c r="H18" s="120">
        <f>[1]Fjärrvärmeproduktion!$S$791</f>
        <v>146860</v>
      </c>
      <c r="I18" s="95">
        <f>[1]Fjärrvärmeproduktion!$N$792</f>
        <v>0</v>
      </c>
      <c r="J18" s="95">
        <f>[1]Fjärrvärmeproduktion!$T$790</f>
        <v>0</v>
      </c>
      <c r="K18" s="120">
        <f>[1]Fjärrvärmeproduktion!U788</f>
        <v>32031</v>
      </c>
      <c r="L18" s="95">
        <f>[1]Fjärrvärmeproduktion!V788</f>
        <v>0</v>
      </c>
      <c r="M18" s="95"/>
      <c r="N18" s="95"/>
      <c r="O18" s="95"/>
      <c r="P18" s="120">
        <f>SUM(C18:O18)</f>
        <v>179278</v>
      </c>
      <c r="Q18" s="2"/>
      <c r="R18" s="2"/>
      <c r="S18" s="2"/>
      <c r="T18" s="2"/>
    </row>
    <row r="19" spans="1:34" ht="15.75">
      <c r="A19" s="3" t="s">
        <v>19</v>
      </c>
      <c r="B19" s="95">
        <f>[1]Fjärrvärmeproduktion!$N$794</f>
        <v>0</v>
      </c>
      <c r="C19" s="95"/>
      <c r="D19" s="95">
        <f>[1]Fjärrvärmeproduktion!$N$795</f>
        <v>0</v>
      </c>
      <c r="E19" s="95">
        <f>[1]Fjärrvärmeproduktion!$Q$796</f>
        <v>0</v>
      </c>
      <c r="F19" s="95">
        <f>[1]Fjärrvärmeproduktion!$N$797</f>
        <v>0</v>
      </c>
      <c r="G19" s="95">
        <f>[1]Fjärrvärmeproduktion!$R$798</f>
        <v>0</v>
      </c>
      <c r="H19" s="95">
        <f>[1]Fjärrvärmeproduktion!$S$799</f>
        <v>0</v>
      </c>
      <c r="I19" s="95">
        <f>[1]Fjärrvärmeproduktion!$N$800</f>
        <v>0</v>
      </c>
      <c r="J19" s="95">
        <f>[1]Fjärrvärmeproduktion!$T$798</f>
        <v>0</v>
      </c>
      <c r="K19" s="95">
        <f>[1]Fjärrvärmeproduktion!U796</f>
        <v>0</v>
      </c>
      <c r="L19" s="95">
        <f>[1]Fjärrvärmeproduktion!V796</f>
        <v>0</v>
      </c>
      <c r="M19" s="95"/>
      <c r="N19" s="95"/>
      <c r="O19" s="95"/>
      <c r="P19" s="95">
        <f t="shared" ref="P19:P24" si="2">SUM(C19:O19)</f>
        <v>0</v>
      </c>
      <c r="Q19" s="2"/>
      <c r="R19" s="2"/>
      <c r="S19" s="2"/>
      <c r="T19" s="2"/>
    </row>
    <row r="20" spans="1:34" ht="15.75">
      <c r="A20" s="3" t="s">
        <v>20</v>
      </c>
      <c r="B20" s="95">
        <f>[1]Fjärrvärmeproduktion!$N$802</f>
        <v>0</v>
      </c>
      <c r="C20" s="95"/>
      <c r="D20" s="95">
        <f>[1]Fjärrvärmeproduktion!$N$803</f>
        <v>0</v>
      </c>
      <c r="E20" s="95">
        <f>[1]Fjärrvärmeproduktion!$Q$804</f>
        <v>0</v>
      </c>
      <c r="F20" s="95">
        <f>[1]Fjärrvärmeproduktion!$N$805</f>
        <v>0</v>
      </c>
      <c r="G20" s="95">
        <f>[1]Fjärrvärmeproduktion!$R$806</f>
        <v>0</v>
      </c>
      <c r="H20" s="95">
        <f>[1]Fjärrvärmeproduktion!$S$807</f>
        <v>0</v>
      </c>
      <c r="I20" s="95">
        <f>[1]Fjärrvärmeproduktion!$N$808</f>
        <v>0</v>
      </c>
      <c r="J20" s="95">
        <f>[1]Fjärrvärmeproduktion!$T$806</f>
        <v>0</v>
      </c>
      <c r="K20" s="95">
        <f>[1]Fjärrvärmeproduktion!U804</f>
        <v>0</v>
      </c>
      <c r="L20" s="95">
        <f>[1]Fjärrvärmeproduktion!V804</f>
        <v>0</v>
      </c>
      <c r="M20" s="95"/>
      <c r="N20" s="95"/>
      <c r="O20" s="95"/>
      <c r="P20" s="95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5">
        <f>[1]Fjärrvärmeproduktion!$N$810</f>
        <v>0</v>
      </c>
      <c r="C21" s="95"/>
      <c r="D21" s="95">
        <f>[1]Fjärrvärmeproduktion!$N$811</f>
        <v>0</v>
      </c>
      <c r="E21" s="95">
        <f>[1]Fjärrvärmeproduktion!$Q$812</f>
        <v>0</v>
      </c>
      <c r="F21" s="95">
        <f>[1]Fjärrvärmeproduktion!$N$813</f>
        <v>0</v>
      </c>
      <c r="G21" s="95">
        <f>[1]Fjärrvärmeproduktion!$R$814</f>
        <v>0</v>
      </c>
      <c r="H21" s="95">
        <f>[1]Fjärrvärmeproduktion!$S$815</f>
        <v>0</v>
      </c>
      <c r="I21" s="95">
        <f>[1]Fjärrvärmeproduktion!$N$816</f>
        <v>0</v>
      </c>
      <c r="J21" s="95">
        <f>[1]Fjärrvärmeproduktion!$T$814</f>
        <v>0</v>
      </c>
      <c r="K21" s="95">
        <f>[1]Fjärrvärmeproduktion!U812</f>
        <v>0</v>
      </c>
      <c r="L21" s="95">
        <f>[1]Fjärrvärmeproduktion!V812</f>
        <v>0</v>
      </c>
      <c r="M21" s="95"/>
      <c r="N21" s="95"/>
      <c r="O21" s="95"/>
      <c r="P21" s="95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5">
        <f>[1]Fjärrvärmeproduktion!$N$818</f>
        <v>0</v>
      </c>
      <c r="C22" s="95"/>
      <c r="D22" s="95">
        <f>[1]Fjärrvärmeproduktion!$N$819</f>
        <v>0</v>
      </c>
      <c r="E22" s="95">
        <f>[1]Fjärrvärmeproduktion!$Q$820</f>
        <v>0</v>
      </c>
      <c r="F22" s="95">
        <f>[1]Fjärrvärmeproduktion!$N$821</f>
        <v>0</v>
      </c>
      <c r="G22" s="95">
        <f>[1]Fjärrvärmeproduktion!$R$822</f>
        <v>0</v>
      </c>
      <c r="H22" s="95">
        <f>[1]Fjärrvärmeproduktion!$S$823</f>
        <v>0</v>
      </c>
      <c r="I22" s="95">
        <f>[1]Fjärrvärmeproduktion!$N$824</f>
        <v>0</v>
      </c>
      <c r="J22" s="95">
        <f>[1]Fjärrvärmeproduktion!$T$822</f>
        <v>0</v>
      </c>
      <c r="K22" s="95">
        <f>[1]Fjärrvärmeproduktion!U820</f>
        <v>0</v>
      </c>
      <c r="L22" s="95">
        <f>[1]Fjärrvärmeproduktion!V820</f>
        <v>0</v>
      </c>
      <c r="M22" s="95"/>
      <c r="N22" s="95"/>
      <c r="O22" s="95"/>
      <c r="P22" s="95">
        <f t="shared" si="2"/>
        <v>0</v>
      </c>
      <c r="Q22" s="29"/>
      <c r="R22" s="41" t="s">
        <v>24</v>
      </c>
      <c r="S22" s="87" t="str">
        <f>P43/1000 &amp;" GWh"</f>
        <v>589,55228 GWh</v>
      </c>
      <c r="T22" s="36"/>
      <c r="U22" s="34"/>
    </row>
    <row r="23" spans="1:34" ht="15.75">
      <c r="A23" s="3" t="s">
        <v>23</v>
      </c>
      <c r="B23" s="95">
        <f>[1]Fjärrvärmeproduktion!$N$826</f>
        <v>0</v>
      </c>
      <c r="C23" s="95"/>
      <c r="D23" s="95">
        <f>[1]Fjärrvärmeproduktion!$N$827</f>
        <v>0</v>
      </c>
      <c r="E23" s="95">
        <f>[1]Fjärrvärmeproduktion!$Q$828</f>
        <v>0</v>
      </c>
      <c r="F23" s="95">
        <f>[1]Fjärrvärmeproduktion!$N$829</f>
        <v>0</v>
      </c>
      <c r="G23" s="95">
        <f>[1]Fjärrvärmeproduktion!$R$830</f>
        <v>0</v>
      </c>
      <c r="H23" s="95">
        <f>[1]Fjärrvärmeproduktion!$S$831</f>
        <v>0</v>
      </c>
      <c r="I23" s="95">
        <f>[1]Fjärrvärmeproduktion!$N$832</f>
        <v>0</v>
      </c>
      <c r="J23" s="95">
        <f>[1]Fjärrvärmeproduktion!$T$830</f>
        <v>0</v>
      </c>
      <c r="K23" s="95">
        <f>[1]Fjärrvärmeproduktion!U828</f>
        <v>0</v>
      </c>
      <c r="L23" s="95">
        <f>[1]Fjärrvärmeproduktion!V828</f>
        <v>0</v>
      </c>
      <c r="M23" s="95"/>
      <c r="N23" s="95"/>
      <c r="O23" s="95"/>
      <c r="P23" s="95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5">
        <f>SUM(B18:B23)</f>
        <v>121910</v>
      </c>
      <c r="C24" s="95">
        <f t="shared" ref="C24:O24" si="3">SUM(C18:C23)</f>
        <v>0</v>
      </c>
      <c r="D24" s="120">
        <f t="shared" si="3"/>
        <v>387</v>
      </c>
      <c r="E24" s="95">
        <f t="shared" si="3"/>
        <v>0</v>
      </c>
      <c r="F24" s="95">
        <f t="shared" si="3"/>
        <v>0</v>
      </c>
      <c r="G24" s="95">
        <f t="shared" si="3"/>
        <v>0</v>
      </c>
      <c r="H24" s="120">
        <f t="shared" si="3"/>
        <v>146860</v>
      </c>
      <c r="I24" s="95">
        <f t="shared" si="3"/>
        <v>0</v>
      </c>
      <c r="J24" s="95">
        <f t="shared" si="3"/>
        <v>0</v>
      </c>
      <c r="K24" s="120">
        <f t="shared" si="3"/>
        <v>32031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5">
        <f t="shared" si="3"/>
        <v>0</v>
      </c>
      <c r="P24" s="120">
        <f t="shared" si="2"/>
        <v>179278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135,52228 GWh</v>
      </c>
      <c r="T25" s="40">
        <f>C$44</f>
        <v>0.22987321836835231</v>
      </c>
      <c r="U25" s="34"/>
    </row>
    <row r="26" spans="1:34" ht="15.75">
      <c r="B26" s="10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211,1683434521 GWh</v>
      </c>
      <c r="T26" s="40">
        <f>D$44</f>
        <v>0.3581842537392953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7,13597323300922 GWh</v>
      </c>
      <c r="T28" s="40">
        <f>F$44</f>
        <v>1.2104055017833572E-2</v>
      </c>
      <c r="U28" s="34"/>
    </row>
    <row r="29" spans="1:34" ht="15.75">
      <c r="A29" s="78" t="str">
        <f>A2</f>
        <v>2481 Lycksele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34,707 GWh</v>
      </c>
      <c r="T29" s="40">
        <f>G$44</f>
        <v>5.8870097152367892E-2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168,987683314891 GWh</v>
      </c>
      <c r="T30" s="40">
        <f>H$44</f>
        <v>0.28663731622730843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[1]Slutanvändning!$N$1142</f>
        <v>0</v>
      </c>
      <c r="C32" s="107">
        <f>[1]Slutanvändning!$N$1143</f>
        <v>3448</v>
      </c>
      <c r="D32" s="107">
        <f>[1]Slutanvändning!$N$1136</f>
        <v>8985</v>
      </c>
      <c r="E32" s="95">
        <f>[1]Slutanvändning!$Q$1137</f>
        <v>0</v>
      </c>
      <c r="F32" s="107">
        <f>[1]Slutanvändning!$N$1138</f>
        <v>0</v>
      </c>
      <c r="G32" s="95">
        <f>[1]Slutanvändning!$N$1139</f>
        <v>2066</v>
      </c>
      <c r="H32" s="107">
        <f>[1]Slutanvändning!$N$1140</f>
        <v>0</v>
      </c>
      <c r="I32" s="95">
        <f>[1]Slutanvändning!$N$1141</f>
        <v>0</v>
      </c>
      <c r="J32" s="95">
        <v>0</v>
      </c>
      <c r="K32" s="95">
        <f>[1]Slutanvändning!U1137</f>
        <v>0</v>
      </c>
      <c r="L32" s="95">
        <f>[1]Slutanvändning!V1137</f>
        <v>0</v>
      </c>
      <c r="M32" s="95">
        <v>0</v>
      </c>
      <c r="N32" s="95"/>
      <c r="O32" s="95"/>
      <c r="P32" s="95">
        <f t="shared" ref="P32:P38" si="4">SUM(B32:N32)</f>
        <v>14499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[1]Slutanvändning!$N$1151</f>
        <v>8840</v>
      </c>
      <c r="C33" s="135">
        <f>[1]Slutanvändning!$N$1152</f>
        <v>46062.683314890688</v>
      </c>
      <c r="D33" s="135">
        <f>[1]Slutanvändning!$N$1145</f>
        <v>22702.343452100089</v>
      </c>
      <c r="E33" s="95">
        <f>[1]Slutanvändning!$Q$1146</f>
        <v>0</v>
      </c>
      <c r="F33" s="135">
        <f>[1]Slutanvändning!$N$1147</f>
        <v>7135.9732330092238</v>
      </c>
      <c r="G33" s="95">
        <f>[1]Slutanvändning!$N$1148</f>
        <v>0</v>
      </c>
      <c r="H33" s="135">
        <f>[1]Slutanvändning!$N$1149</f>
        <v>0</v>
      </c>
      <c r="I33" s="95">
        <f>[1]Slutanvändning!$N$1150</f>
        <v>0</v>
      </c>
      <c r="J33" s="95">
        <v>0</v>
      </c>
      <c r="K33" s="95">
        <f>[1]Slutanvändning!U1146</f>
        <v>0</v>
      </c>
      <c r="L33" s="95">
        <f>[1]Slutanvändning!V1146</f>
        <v>0</v>
      </c>
      <c r="M33" s="95">
        <v>0</v>
      </c>
      <c r="N33" s="95"/>
      <c r="O33" s="95"/>
      <c r="P33" s="95">
        <f t="shared" si="4"/>
        <v>84741</v>
      </c>
      <c r="Q33" s="31"/>
      <c r="R33" s="84" t="str">
        <f>K30</f>
        <v>Torv</v>
      </c>
      <c r="S33" s="58" t="str">
        <f>K43/1000&amp;" GWh"</f>
        <v>32,031 GWh</v>
      </c>
      <c r="T33" s="40">
        <f>K$44</f>
        <v>5.4331059494842425E-2</v>
      </c>
      <c r="U33" s="34"/>
    </row>
    <row r="34" spans="1:47" ht="15.75">
      <c r="A34" s="3" t="s">
        <v>34</v>
      </c>
      <c r="B34" s="95">
        <f>[1]Slutanvändning!$N$1160</f>
        <v>19800</v>
      </c>
      <c r="C34" s="107">
        <f>[1]Slutanvändning!$N$1161</f>
        <v>22701</v>
      </c>
      <c r="D34" s="107">
        <f>[1]Slutanvändning!$N$1154</f>
        <v>0</v>
      </c>
      <c r="E34" s="95">
        <f>[1]Slutanvändning!$Q$1155</f>
        <v>0</v>
      </c>
      <c r="F34" s="107">
        <f>[1]Slutanvändning!$N$1156</f>
        <v>0</v>
      </c>
      <c r="G34" s="95">
        <f>[1]Slutanvändning!$N$1157</f>
        <v>0</v>
      </c>
      <c r="H34" s="107">
        <f>[1]Slutanvändning!$N$1158</f>
        <v>0</v>
      </c>
      <c r="I34" s="95">
        <f>[1]Slutanvändning!$N$1159</f>
        <v>0</v>
      </c>
      <c r="J34" s="95">
        <v>0</v>
      </c>
      <c r="K34" s="95">
        <f>[1]Slutanvändning!U1155</f>
        <v>0</v>
      </c>
      <c r="L34" s="95">
        <f>[1]Slutanvändning!V1155</f>
        <v>0</v>
      </c>
      <c r="M34" s="95">
        <v>0</v>
      </c>
      <c r="N34" s="95"/>
      <c r="O34" s="95"/>
      <c r="P34" s="95">
        <f t="shared" si="4"/>
        <v>42501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[1]Slutanvändning!$N$1169</f>
        <v>0</v>
      </c>
      <c r="C35" s="107">
        <f>[1]Slutanvändning!$N$1170</f>
        <v>586</v>
      </c>
      <c r="D35" s="107">
        <f>[1]Slutanvändning!$N$1163</f>
        <v>172524</v>
      </c>
      <c r="E35" s="95">
        <f>[1]Slutanvändning!$Q$1164</f>
        <v>0</v>
      </c>
      <c r="F35" s="107">
        <f>[1]Slutanvändning!$N$1165</f>
        <v>0</v>
      </c>
      <c r="G35" s="95">
        <f>[1]Slutanvändning!$N$1166</f>
        <v>32641</v>
      </c>
      <c r="H35" s="107">
        <f>[1]Slutanvändning!$N$1167</f>
        <v>0</v>
      </c>
      <c r="I35" s="95">
        <f>[1]Slutanvändning!$N$1168</f>
        <v>0</v>
      </c>
      <c r="J35" s="95">
        <v>0</v>
      </c>
      <c r="K35" s="95">
        <f>[1]Slutanvändning!U1164</f>
        <v>0</v>
      </c>
      <c r="L35" s="95">
        <f>[1]Slutanvändning!V1164</f>
        <v>0</v>
      </c>
      <c r="M35" s="95">
        <v>0</v>
      </c>
      <c r="N35" s="95"/>
      <c r="O35" s="95"/>
      <c r="P35" s="95">
        <f>SUM(B35:N35)</f>
        <v>205751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[1]Slutanvändning!$N$1178</f>
        <v>19721</v>
      </c>
      <c r="C36" s="107">
        <f>[1]Slutanvändning!$N$1179</f>
        <v>30548</v>
      </c>
      <c r="D36" s="107">
        <f>[1]Slutanvändning!$N$1172</f>
        <v>6271</v>
      </c>
      <c r="E36" s="95">
        <f>[1]Slutanvändning!$Q$1173</f>
        <v>0</v>
      </c>
      <c r="F36" s="107">
        <f>[1]Slutanvändning!$N$1174</f>
        <v>0</v>
      </c>
      <c r="G36" s="95">
        <f>[1]Slutanvändning!$N$1175</f>
        <v>0</v>
      </c>
      <c r="H36" s="107">
        <f>[1]Slutanvändning!$N$1176</f>
        <v>0</v>
      </c>
      <c r="I36" s="95">
        <f>[1]Slutanvändning!$N$1177</f>
        <v>0</v>
      </c>
      <c r="J36" s="95">
        <v>0</v>
      </c>
      <c r="K36" s="95">
        <f>[1]Slutanvändning!U1173</f>
        <v>0</v>
      </c>
      <c r="L36" s="95">
        <f>[1]Slutanvändning!V1173</f>
        <v>0</v>
      </c>
      <c r="M36" s="95">
        <v>0</v>
      </c>
      <c r="N36" s="95"/>
      <c r="O36" s="95"/>
      <c r="P36" s="95">
        <f t="shared" si="4"/>
        <v>56540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[1]Slutanvändning!$N$1187</f>
        <v>22832</v>
      </c>
      <c r="C37" s="135">
        <f>[1]Slutanvändning!$N$1188</f>
        <v>44736.316685109312</v>
      </c>
      <c r="D37" s="107">
        <f>[1]Slutanvändning!$N$1181</f>
        <v>219</v>
      </c>
      <c r="E37" s="95">
        <f>[1]Slutanvändning!$Q$1182</f>
        <v>0</v>
      </c>
      <c r="F37" s="107">
        <f>[1]Slutanvändning!$N$1183</f>
        <v>0</v>
      </c>
      <c r="G37" s="95">
        <f>[1]Slutanvändning!$N$1184</f>
        <v>0</v>
      </c>
      <c r="H37" s="135">
        <f>[1]Slutanvändning!$N$1185</f>
        <v>22127.683314890692</v>
      </c>
      <c r="I37" s="95">
        <f>[1]Slutanvändning!$N$1186</f>
        <v>0</v>
      </c>
      <c r="J37" s="95">
        <v>0</v>
      </c>
      <c r="K37" s="95">
        <f>[1]Slutanvändning!U1182</f>
        <v>0</v>
      </c>
      <c r="L37" s="95">
        <f>[1]Slutanvändning!V1182</f>
        <v>0</v>
      </c>
      <c r="M37" s="95">
        <v>0</v>
      </c>
      <c r="N37" s="95"/>
      <c r="O37" s="95"/>
      <c r="P37" s="95">
        <f t="shared" si="4"/>
        <v>89915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[1]Slutanvändning!$N$1196</f>
        <v>31383</v>
      </c>
      <c r="C38" s="107">
        <f>[1]Slutanvändning!$N$1197</f>
        <v>7007</v>
      </c>
      <c r="D38" s="107">
        <f>[1]Slutanvändning!$N$1190</f>
        <v>80</v>
      </c>
      <c r="E38" s="95">
        <f>[1]Slutanvändning!$Q$1191</f>
        <v>0</v>
      </c>
      <c r="F38" s="107">
        <f>[1]Slutanvändning!$N$1192</f>
        <v>0</v>
      </c>
      <c r="G38" s="95">
        <f>[1]Slutanvändning!$N$1193</f>
        <v>0</v>
      </c>
      <c r="H38" s="107">
        <f>[1]Slutanvändning!$N$1194</f>
        <v>0</v>
      </c>
      <c r="I38" s="95">
        <f>[1]Slutanvändning!$N$1195</f>
        <v>0</v>
      </c>
      <c r="J38" s="95">
        <v>0</v>
      </c>
      <c r="K38" s="95">
        <f>[1]Slutanvändning!U1191</f>
        <v>0</v>
      </c>
      <c r="L38" s="95">
        <f>[1]Slutanvändning!V1191</f>
        <v>0</v>
      </c>
      <c r="M38" s="95">
        <v>0</v>
      </c>
      <c r="N38" s="95"/>
      <c r="O38" s="95"/>
      <c r="P38" s="95">
        <f t="shared" si="4"/>
        <v>38470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[1]Slutanvändning!$N$1205</f>
        <v>0</v>
      </c>
      <c r="C39" s="107">
        <f>[1]Slutanvändning!$N$1206</f>
        <v>9252</v>
      </c>
      <c r="D39" s="107">
        <f>[1]Slutanvändning!$N$1199</f>
        <v>0</v>
      </c>
      <c r="E39" s="95">
        <f>[1]Slutanvändning!$Q$1200</f>
        <v>0</v>
      </c>
      <c r="F39" s="107">
        <f>[1]Slutanvändning!$N$1201</f>
        <v>0</v>
      </c>
      <c r="G39" s="95">
        <f>[1]Slutanvändning!$N$1202</f>
        <v>0</v>
      </c>
      <c r="H39" s="107">
        <f>[1]Slutanvändning!$N$1203</f>
        <v>0</v>
      </c>
      <c r="I39" s="95">
        <f>[1]Slutanvändning!$N$1204</f>
        <v>0</v>
      </c>
      <c r="J39" s="95">
        <v>0</v>
      </c>
      <c r="K39" s="95">
        <f>[1]Slutanvändning!U1200</f>
        <v>0</v>
      </c>
      <c r="L39" s="95">
        <f>[1]Slutanvändning!V1200</f>
        <v>0</v>
      </c>
      <c r="M39" s="95">
        <v>0</v>
      </c>
      <c r="N39" s="95"/>
      <c r="O39" s="95"/>
      <c r="P39" s="95">
        <f>SUM(B39:N39)</f>
        <v>9252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102576</v>
      </c>
      <c r="C40" s="95">
        <f t="shared" ref="C40:O40" si="5">SUM(C32:C39)</f>
        <v>164341</v>
      </c>
      <c r="D40" s="120">
        <f t="shared" si="5"/>
        <v>210781.34345210009</v>
      </c>
      <c r="E40" s="95">
        <f t="shared" si="5"/>
        <v>0</v>
      </c>
      <c r="F40" s="120">
        <f>SUM(F32:F39)</f>
        <v>7135.9732330092238</v>
      </c>
      <c r="G40" s="95">
        <f t="shared" si="5"/>
        <v>34707</v>
      </c>
      <c r="H40" s="120">
        <f t="shared" si="5"/>
        <v>22127.683314890692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95">
        <f>SUM(B40:N40)</f>
        <v>541669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32,48128 GWh</v>
      </c>
      <c r="T41" s="62"/>
    </row>
    <row r="42" spans="1:47">
      <c r="A42" s="44" t="s">
        <v>43</v>
      </c>
      <c r="B42" s="96">
        <f>B39+B38+B37</f>
        <v>54215</v>
      </c>
      <c r="C42" s="96">
        <f>C39+C38+C37</f>
        <v>60995.316685109312</v>
      </c>
      <c r="D42" s="96">
        <f>D39+D38+D37</f>
        <v>299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22127.683314890692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137637</v>
      </c>
      <c r="Q42" s="32"/>
      <c r="R42" s="39" t="s">
        <v>41</v>
      </c>
      <c r="S42" s="9" t="str">
        <f>P42/1000 &amp;" GWh"</f>
        <v>137,637 GWh</v>
      </c>
      <c r="T42" s="40">
        <f>P42/P40</f>
        <v>0.25409798234715297</v>
      </c>
    </row>
    <row r="43" spans="1:47">
      <c r="A43" s="45" t="s">
        <v>45</v>
      </c>
      <c r="B43" s="121"/>
      <c r="C43" s="122">
        <f>C40+C24-C7+C46</f>
        <v>135522.28</v>
      </c>
      <c r="D43" s="122">
        <f t="shared" ref="D43:O43" si="7">D11+D24+D40</f>
        <v>211168.34345210009</v>
      </c>
      <c r="E43" s="122">
        <f t="shared" si="7"/>
        <v>0</v>
      </c>
      <c r="F43" s="122">
        <f t="shared" si="7"/>
        <v>7135.9732330092238</v>
      </c>
      <c r="G43" s="122">
        <f t="shared" si="7"/>
        <v>34707</v>
      </c>
      <c r="H43" s="122">
        <f t="shared" si="7"/>
        <v>168987.68331489069</v>
      </c>
      <c r="I43" s="122">
        <f t="shared" si="7"/>
        <v>0</v>
      </c>
      <c r="J43" s="122">
        <f t="shared" si="7"/>
        <v>0</v>
      </c>
      <c r="K43" s="122">
        <f t="shared" si="7"/>
        <v>32031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589552.28</v>
      </c>
      <c r="Q43" s="32"/>
      <c r="R43" s="39" t="s">
        <v>42</v>
      </c>
      <c r="S43" s="9" t="str">
        <f>P36/1000 &amp;" GWh"</f>
        <v>56,54 GWh</v>
      </c>
      <c r="T43" s="60">
        <f>P36/P40</f>
        <v>0.10438108881992508</v>
      </c>
    </row>
    <row r="44" spans="1:47">
      <c r="A44" s="45" t="s">
        <v>46</v>
      </c>
      <c r="B44" s="98"/>
      <c r="C44" s="106">
        <f>C43/$P$43</f>
        <v>0.22987321836835231</v>
      </c>
      <c r="D44" s="106">
        <f t="shared" ref="D44:P44" si="8">D43/$P$43</f>
        <v>0.3581842537392953</v>
      </c>
      <c r="E44" s="106">
        <f t="shared" si="8"/>
        <v>0</v>
      </c>
      <c r="F44" s="106">
        <f t="shared" si="8"/>
        <v>1.2104055017833572E-2</v>
      </c>
      <c r="G44" s="106">
        <f t="shared" si="8"/>
        <v>5.8870097152367892E-2</v>
      </c>
      <c r="H44" s="106">
        <f t="shared" si="8"/>
        <v>0.28663731622730843</v>
      </c>
      <c r="I44" s="106">
        <f t="shared" si="8"/>
        <v>0</v>
      </c>
      <c r="J44" s="106">
        <f t="shared" si="8"/>
        <v>0</v>
      </c>
      <c r="K44" s="106">
        <f t="shared" si="8"/>
        <v>5.4331059494842425E-2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42,501 GWh</v>
      </c>
      <c r="T44" s="40">
        <f>P34/P40</f>
        <v>7.8463046620722246E-2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14,499 GWh</v>
      </c>
      <c r="T45" s="40">
        <f>P32/P40</f>
        <v>2.6767269310224509E-2</v>
      </c>
      <c r="U45" s="34"/>
    </row>
    <row r="46" spans="1:47">
      <c r="A46" s="46" t="s">
        <v>49</v>
      </c>
      <c r="B46" s="66">
        <f>B24-B40</f>
        <v>19334</v>
      </c>
      <c r="C46" s="66">
        <f>(C40+C24)*0.08</f>
        <v>13147.28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84,741 GWh</v>
      </c>
      <c r="T46" s="60">
        <f>P33/P40</f>
        <v>0.15644424916323438</v>
      </c>
      <c r="U46" s="34"/>
    </row>
    <row r="47" spans="1:47">
      <c r="A47" s="46" t="s">
        <v>51</v>
      </c>
      <c r="B47" s="99">
        <f>B46/B24</f>
        <v>0.15859240423263063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205,751 GWh</v>
      </c>
      <c r="T47" s="60">
        <f>P35/P40</f>
        <v>0.37984636373874081</v>
      </c>
    </row>
    <row r="48" spans="1:47" ht="15.75" thickBot="1">
      <c r="A48" s="11"/>
      <c r="B48" s="100"/>
      <c r="C48" s="101"/>
      <c r="D48" s="102"/>
      <c r="E48" s="102"/>
      <c r="F48" s="103"/>
      <c r="G48" s="102"/>
      <c r="H48" s="102"/>
      <c r="I48" s="103"/>
      <c r="J48" s="102"/>
      <c r="K48" s="102"/>
      <c r="L48" s="102"/>
      <c r="M48" s="101"/>
      <c r="N48" s="104"/>
      <c r="O48" s="104"/>
      <c r="P48" s="104"/>
      <c r="Q48" s="86"/>
      <c r="R48" s="67" t="s">
        <v>50</v>
      </c>
      <c r="S48" s="68" t="str">
        <f>P40/1000 &amp;" GWh"</f>
        <v>541,669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zoomScale="70" zoomScaleNormal="70" workbookViewId="0">
      <selection activeCell="C11" activeCellId="1" sqref="C5 C11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72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08">
        <f>[1]Solceller!$C$9</f>
        <v>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57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5">
        <f>[1]Elproduktion!$N$242</f>
        <v>16794</v>
      </c>
      <c r="D7" s="95">
        <f>[1]Elproduktion!$N$243</f>
        <v>0</v>
      </c>
      <c r="E7" s="95">
        <f>[1]Elproduktion!$Q$244</f>
        <v>0</v>
      </c>
      <c r="F7" s="95">
        <f>[1]Elproduktion!$N$245</f>
        <v>0</v>
      </c>
      <c r="G7" s="95">
        <f>[1]Elproduktion!$R$246</f>
        <v>0</v>
      </c>
      <c r="H7" s="95">
        <f>[1]Elproduktion!$S$247</f>
        <v>0</v>
      </c>
      <c r="I7" s="95">
        <f>[1]Elproduktion!$N$248</f>
        <v>0</v>
      </c>
      <c r="J7" s="95">
        <f>[1]Elproduktion!$T$246</f>
        <v>0</v>
      </c>
      <c r="K7" s="95">
        <f>[1]Elproduktion!U244</f>
        <v>0</v>
      </c>
      <c r="L7" s="95">
        <f>[1]Elproduktion!V244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5">
        <f>[1]Elproduktion!$N$250</f>
        <v>0</v>
      </c>
      <c r="D8" s="95">
        <f>[1]Elproduktion!$N$251</f>
        <v>0</v>
      </c>
      <c r="E8" s="95">
        <f>[1]Elproduktion!$Q$252</f>
        <v>0</v>
      </c>
      <c r="F8" s="95">
        <f>[1]Elproduktion!$N$253</f>
        <v>0</v>
      </c>
      <c r="G8" s="95">
        <f>[1]Elproduktion!$R$254</f>
        <v>0</v>
      </c>
      <c r="H8" s="95">
        <f>[1]Elproduktion!$S$255</f>
        <v>0</v>
      </c>
      <c r="I8" s="95">
        <f>[1]Elproduktion!$N$256</f>
        <v>0</v>
      </c>
      <c r="J8" s="95">
        <f>[1]Elproduktion!$T$254</f>
        <v>0</v>
      </c>
      <c r="K8" s="95">
        <f>[1]Elproduktion!U252</f>
        <v>0</v>
      </c>
      <c r="L8" s="95">
        <f>[1]Elproduktion!V252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5">
        <f>[1]Elproduktion!$N$258</f>
        <v>819425</v>
      </c>
      <c r="D9" s="95">
        <f>[1]Elproduktion!$N$259</f>
        <v>0</v>
      </c>
      <c r="E9" s="95">
        <f>[1]Elproduktion!$Q$260</f>
        <v>0</v>
      </c>
      <c r="F9" s="95">
        <f>[1]Elproduktion!$N$261</f>
        <v>0</v>
      </c>
      <c r="G9" s="95">
        <f>[1]Elproduktion!$R$262</f>
        <v>0</v>
      </c>
      <c r="H9" s="95">
        <f>[1]Elproduktion!$S$263</f>
        <v>0</v>
      </c>
      <c r="I9" s="95">
        <f>[1]Elproduktion!$N$264</f>
        <v>0</v>
      </c>
      <c r="J9" s="95">
        <f>[1]Elproduktion!$T$262</f>
        <v>0</v>
      </c>
      <c r="K9" s="95">
        <f>[1]Elproduktion!U260</f>
        <v>0</v>
      </c>
      <c r="L9" s="95">
        <f>[1]Elproduktion!V260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5">
        <f>[1]Elproduktion!$N$266</f>
        <v>435902</v>
      </c>
      <c r="D10" s="95">
        <f>[1]Elproduktion!$N$267</f>
        <v>0</v>
      </c>
      <c r="E10" s="95">
        <f>[1]Elproduktion!$Q$268</f>
        <v>0</v>
      </c>
      <c r="F10" s="95">
        <f>[1]Elproduktion!$N$269</f>
        <v>0</v>
      </c>
      <c r="G10" s="95">
        <f>[1]Elproduktion!$R$270</f>
        <v>0</v>
      </c>
      <c r="H10" s="95">
        <f>[1]Elproduktion!$S$271</f>
        <v>0</v>
      </c>
      <c r="I10" s="95">
        <f>[1]Elproduktion!$N$272</f>
        <v>0</v>
      </c>
      <c r="J10" s="95">
        <f>[1]Elproduktion!$T$270</f>
        <v>0</v>
      </c>
      <c r="K10" s="95">
        <f>[1]Elproduktion!U268</f>
        <v>0</v>
      </c>
      <c r="L10" s="95">
        <f>[1]Elproduktion!V268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08">
        <f>SUM(C5:C10)</f>
        <v>1272121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2418 Malå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95">
        <f>[1]Fjärrvärmeproduktion!$N$338</f>
        <v>84139</v>
      </c>
      <c r="C18" s="95"/>
      <c r="D18" s="120">
        <f>[1]Fjärrvärmeproduktion!$N$339</f>
        <v>1656</v>
      </c>
      <c r="E18" s="95">
        <f>[1]Fjärrvärmeproduktion!$Q$340</f>
        <v>0</v>
      </c>
      <c r="F18" s="95">
        <f>[1]Fjärrvärmeproduktion!$N$341</f>
        <v>0</v>
      </c>
      <c r="G18" s="95">
        <f>[1]Fjärrvärmeproduktion!$R$342</f>
        <v>0</v>
      </c>
      <c r="H18" s="120">
        <f>[1]Fjärrvärmeproduktion!$S$343</f>
        <v>108384</v>
      </c>
      <c r="I18" s="95">
        <f>[1]Fjärrvärmeproduktion!$N$344</f>
        <v>0</v>
      </c>
      <c r="J18" s="95">
        <f>[1]Fjärrvärmeproduktion!$T$342</f>
        <v>0</v>
      </c>
      <c r="K18" s="95">
        <f>[1]Fjärrvärmeproduktion!U340</f>
        <v>0</v>
      </c>
      <c r="L18" s="95">
        <f>[1]Fjärrvärmeproduktion!V340</f>
        <v>0</v>
      </c>
      <c r="M18" s="95"/>
      <c r="N18" s="95"/>
      <c r="O18" s="95"/>
      <c r="P18" s="120">
        <f>SUM(C18:O18)</f>
        <v>110040</v>
      </c>
      <c r="Q18" s="2"/>
      <c r="R18" s="2"/>
      <c r="S18" s="2"/>
      <c r="T18" s="2"/>
    </row>
    <row r="19" spans="1:34" ht="15.75">
      <c r="A19" s="3" t="s">
        <v>19</v>
      </c>
      <c r="B19" s="95">
        <f>[1]Fjärrvärmeproduktion!$N$346</f>
        <v>0</v>
      </c>
      <c r="C19" s="95"/>
      <c r="D19" s="95">
        <f>[1]Fjärrvärmeproduktion!$N$347</f>
        <v>0</v>
      </c>
      <c r="E19" s="95">
        <f>[1]Fjärrvärmeproduktion!$Q$348</f>
        <v>0</v>
      </c>
      <c r="F19" s="95">
        <f>[1]Fjärrvärmeproduktion!$N$349</f>
        <v>0</v>
      </c>
      <c r="G19" s="95">
        <f>[1]Fjärrvärmeproduktion!$R$350</f>
        <v>0</v>
      </c>
      <c r="H19" s="95">
        <f>[1]Fjärrvärmeproduktion!$S$351</f>
        <v>0</v>
      </c>
      <c r="I19" s="95">
        <f>[1]Fjärrvärmeproduktion!$N$352</f>
        <v>0</v>
      </c>
      <c r="J19" s="95">
        <f>[1]Fjärrvärmeproduktion!$T$350</f>
        <v>0</v>
      </c>
      <c r="K19" s="95">
        <f>[1]Fjärrvärmeproduktion!U348</f>
        <v>0</v>
      </c>
      <c r="L19" s="95">
        <f>[1]Fjärrvärmeproduktion!V348</f>
        <v>0</v>
      </c>
      <c r="M19" s="95"/>
      <c r="N19" s="95"/>
      <c r="O19" s="95"/>
      <c r="P19" s="95">
        <f t="shared" ref="P19:P24" si="2">SUM(C19:O19)</f>
        <v>0</v>
      </c>
      <c r="Q19" s="2"/>
      <c r="R19" s="2"/>
      <c r="S19" s="2"/>
      <c r="T19" s="2"/>
    </row>
    <row r="20" spans="1:34" ht="15.75">
      <c r="A20" s="3" t="s">
        <v>20</v>
      </c>
      <c r="B20" s="95">
        <f>[1]Fjärrvärmeproduktion!$N$354</f>
        <v>0</v>
      </c>
      <c r="C20" s="95"/>
      <c r="D20" s="95">
        <f>[1]Fjärrvärmeproduktion!$N$355</f>
        <v>0</v>
      </c>
      <c r="E20" s="95">
        <f>[1]Fjärrvärmeproduktion!$Q$356</f>
        <v>0</v>
      </c>
      <c r="F20" s="95">
        <f>[1]Fjärrvärmeproduktion!$N$357</f>
        <v>0</v>
      </c>
      <c r="G20" s="95">
        <f>[1]Fjärrvärmeproduktion!$R$358</f>
        <v>0</v>
      </c>
      <c r="H20" s="95">
        <f>[1]Fjärrvärmeproduktion!$S$359</f>
        <v>0</v>
      </c>
      <c r="I20" s="95">
        <f>[1]Fjärrvärmeproduktion!$N$360</f>
        <v>0</v>
      </c>
      <c r="J20" s="95">
        <f>[1]Fjärrvärmeproduktion!$T$358</f>
        <v>0</v>
      </c>
      <c r="K20" s="95">
        <f>[1]Fjärrvärmeproduktion!U356</f>
        <v>0</v>
      </c>
      <c r="L20" s="95">
        <f>[1]Fjärrvärmeproduktion!V356</f>
        <v>0</v>
      </c>
      <c r="M20" s="95"/>
      <c r="N20" s="95"/>
      <c r="O20" s="95"/>
      <c r="P20" s="95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5">
        <f>[1]Fjärrvärmeproduktion!$N$362</f>
        <v>0</v>
      </c>
      <c r="C21" s="95"/>
      <c r="D21" s="95">
        <f>[1]Fjärrvärmeproduktion!$N$363</f>
        <v>0</v>
      </c>
      <c r="E21" s="95">
        <f>[1]Fjärrvärmeproduktion!$Q$364</f>
        <v>0</v>
      </c>
      <c r="F21" s="95">
        <f>[1]Fjärrvärmeproduktion!$N$365</f>
        <v>0</v>
      </c>
      <c r="G21" s="95">
        <f>[1]Fjärrvärmeproduktion!$R$366</f>
        <v>0</v>
      </c>
      <c r="H21" s="95">
        <f>[1]Fjärrvärmeproduktion!$S$367</f>
        <v>0</v>
      </c>
      <c r="I21" s="95">
        <f>[1]Fjärrvärmeproduktion!$N$368</f>
        <v>0</v>
      </c>
      <c r="J21" s="95">
        <f>[1]Fjärrvärmeproduktion!$T$366</f>
        <v>0</v>
      </c>
      <c r="K21" s="95">
        <f>[1]Fjärrvärmeproduktion!U364</f>
        <v>0</v>
      </c>
      <c r="L21" s="95">
        <f>[1]Fjärrvärmeproduktion!V364</f>
        <v>0</v>
      </c>
      <c r="M21" s="95"/>
      <c r="N21" s="95"/>
      <c r="O21" s="95"/>
      <c r="P21" s="95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5">
        <f>[1]Fjärrvärmeproduktion!$N$370</f>
        <v>0</v>
      </c>
      <c r="C22" s="95"/>
      <c r="D22" s="95">
        <f>[1]Fjärrvärmeproduktion!$N$371</f>
        <v>0</v>
      </c>
      <c r="E22" s="95">
        <f>[1]Fjärrvärmeproduktion!$Q$372</f>
        <v>0</v>
      </c>
      <c r="F22" s="95">
        <f>[1]Fjärrvärmeproduktion!$N$373</f>
        <v>0</v>
      </c>
      <c r="G22" s="95">
        <f>[1]Fjärrvärmeproduktion!$R$374</f>
        <v>0</v>
      </c>
      <c r="H22" s="95">
        <f>[1]Fjärrvärmeproduktion!$S$375</f>
        <v>0</v>
      </c>
      <c r="I22" s="95">
        <f>[1]Fjärrvärmeproduktion!$N$376</f>
        <v>0</v>
      </c>
      <c r="J22" s="95">
        <f>[1]Fjärrvärmeproduktion!$T$374</f>
        <v>0</v>
      </c>
      <c r="K22" s="95">
        <f>[1]Fjärrvärmeproduktion!U372</f>
        <v>0</v>
      </c>
      <c r="L22" s="95">
        <f>[1]Fjärrvärmeproduktion!V372</f>
        <v>0</v>
      </c>
      <c r="M22" s="95"/>
      <c r="N22" s="95"/>
      <c r="O22" s="95"/>
      <c r="P22" s="95">
        <f t="shared" si="2"/>
        <v>0</v>
      </c>
      <c r="Q22" s="29"/>
      <c r="R22" s="41" t="s">
        <v>24</v>
      </c>
      <c r="S22" s="87" t="str">
        <f>P43/1000 &amp;" GWh"</f>
        <v>294,80936 GWh</v>
      </c>
      <c r="T22" s="36"/>
      <c r="U22" s="34"/>
    </row>
    <row r="23" spans="1:34" ht="15.75">
      <c r="A23" s="3" t="s">
        <v>23</v>
      </c>
      <c r="B23" s="95">
        <f>[1]Fjärrvärmeproduktion!$N$378</f>
        <v>0</v>
      </c>
      <c r="C23" s="95"/>
      <c r="D23" s="95">
        <f>[1]Fjärrvärmeproduktion!$N$379</f>
        <v>0</v>
      </c>
      <c r="E23" s="95">
        <f>[1]Fjärrvärmeproduktion!$Q$380</f>
        <v>0</v>
      </c>
      <c r="F23" s="95">
        <f>[1]Fjärrvärmeproduktion!$N$381</f>
        <v>0</v>
      </c>
      <c r="G23" s="95">
        <f>[1]Fjärrvärmeproduktion!$R$382</f>
        <v>0</v>
      </c>
      <c r="H23" s="95">
        <f>[1]Fjärrvärmeproduktion!$S$383</f>
        <v>0</v>
      </c>
      <c r="I23" s="95">
        <f>[1]Fjärrvärmeproduktion!$N$384</f>
        <v>0</v>
      </c>
      <c r="J23" s="95">
        <f>[1]Fjärrvärmeproduktion!$T$382</f>
        <v>0</v>
      </c>
      <c r="K23" s="95">
        <f>[1]Fjärrvärmeproduktion!U380</f>
        <v>0</v>
      </c>
      <c r="L23" s="95">
        <f>[1]Fjärrvärmeproduktion!V380</f>
        <v>0</v>
      </c>
      <c r="M23" s="95"/>
      <c r="N23" s="95"/>
      <c r="O23" s="95"/>
      <c r="P23" s="95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5">
        <f>SUM(B18:B23)</f>
        <v>84139</v>
      </c>
      <c r="C24" s="95">
        <f t="shared" ref="C24:O24" si="3">SUM(C18:C23)</f>
        <v>0</v>
      </c>
      <c r="D24" s="120">
        <f t="shared" si="3"/>
        <v>1656</v>
      </c>
      <c r="E24" s="95">
        <f t="shared" si="3"/>
        <v>0</v>
      </c>
      <c r="F24" s="95">
        <f t="shared" si="3"/>
        <v>0</v>
      </c>
      <c r="G24" s="95">
        <f t="shared" si="3"/>
        <v>0</v>
      </c>
      <c r="H24" s="120">
        <f t="shared" si="3"/>
        <v>108384</v>
      </c>
      <c r="I24" s="95">
        <f t="shared" si="3"/>
        <v>0</v>
      </c>
      <c r="J24" s="95">
        <f t="shared" si="3"/>
        <v>0</v>
      </c>
      <c r="K24" s="95">
        <f t="shared" si="3"/>
        <v>0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5">
        <f t="shared" si="3"/>
        <v>0</v>
      </c>
      <c r="P24" s="120">
        <f t="shared" si="2"/>
        <v>110040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43,51536 GWh</v>
      </c>
      <c r="T25" s="40">
        <f>C$44</f>
        <v>0.14760508282369325</v>
      </c>
      <c r="U25" s="34"/>
    </row>
    <row r="26" spans="1:34" ht="15.75">
      <c r="B26" s="10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86,2923193447337 GWh</v>
      </c>
      <c r="T26" s="40">
        <f>D$44</f>
        <v>0.29270549396645251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2418 Malå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16,143 GWh</v>
      </c>
      <c r="T29" s="40">
        <f>G$44</f>
        <v>5.4757420185030763E-2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148,858680655266 GWh</v>
      </c>
      <c r="T30" s="40">
        <f>H$44</f>
        <v>0.50493200302482355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[1]Slutanvändning!$N$494</f>
        <v>0</v>
      </c>
      <c r="C32" s="107">
        <f>[1]Slutanvändning!$N$495</f>
        <v>519</v>
      </c>
      <c r="D32" s="107">
        <f>[1]Slutanvändning!$N$488</f>
        <v>4408</v>
      </c>
      <c r="E32" s="95">
        <f>[1]Slutanvändning!$Q$489</f>
        <v>0</v>
      </c>
      <c r="F32" s="95">
        <f>[1]Slutanvändning!$N$490</f>
        <v>0</v>
      </c>
      <c r="G32" s="95">
        <f>[1]Slutanvändning!$N$491</f>
        <v>1024</v>
      </c>
      <c r="H32" s="107">
        <f>[1]Slutanvändning!$N$492</f>
        <v>0</v>
      </c>
      <c r="I32" s="95">
        <f>[1]Slutanvändning!$N$493</f>
        <v>0</v>
      </c>
      <c r="J32" s="95">
        <v>0</v>
      </c>
      <c r="K32" s="95">
        <f>[1]Slutanvändning!U489</f>
        <v>0</v>
      </c>
      <c r="L32" s="95">
        <f>[1]Slutanvändning!V489</f>
        <v>0</v>
      </c>
      <c r="M32" s="95">
        <v>0</v>
      </c>
      <c r="N32" s="95"/>
      <c r="O32" s="95"/>
      <c r="P32" s="95">
        <f t="shared" ref="P32:P38" si="4">SUM(B32:N32)</f>
        <v>5951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[1]Slutanvändning!$N$503</f>
        <v>64211</v>
      </c>
      <c r="C33" s="107">
        <f>[1]Slutanvändning!$N$504</f>
        <v>18433</v>
      </c>
      <c r="D33" s="136">
        <f>[1]Slutanvändning!$N$497</f>
        <v>4604.3193447337253</v>
      </c>
      <c r="E33" s="95">
        <f>[1]Slutanvändning!$Q$498</f>
        <v>0</v>
      </c>
      <c r="F33" s="95">
        <f>[1]Slutanvändning!$N$499</f>
        <v>0</v>
      </c>
      <c r="G33" s="95">
        <f>[1]Slutanvändning!$N$500</f>
        <v>0</v>
      </c>
      <c r="H33" s="135">
        <f>[1]Slutanvändning!$N$501</f>
        <v>29302.680655266275</v>
      </c>
      <c r="I33" s="95">
        <f>[1]Slutanvändning!$N$502</f>
        <v>0</v>
      </c>
      <c r="J33" s="95">
        <v>0</v>
      </c>
      <c r="K33" s="95">
        <f>[1]Slutanvändning!U498</f>
        <v>0</v>
      </c>
      <c r="L33" s="95">
        <f>[1]Slutanvändning!V498</f>
        <v>0</v>
      </c>
      <c r="M33" s="95">
        <v>0</v>
      </c>
      <c r="N33" s="95"/>
      <c r="O33" s="95"/>
      <c r="P33" s="95">
        <f t="shared" si="4"/>
        <v>116551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5">
        <f>[1]Slutanvändning!$N$512</f>
        <v>4479</v>
      </c>
      <c r="C34" s="107">
        <f>[1]Slutanvändning!$N$513</f>
        <v>4196</v>
      </c>
      <c r="D34" s="107">
        <f>[1]Slutanvändning!$N$506</f>
        <v>0</v>
      </c>
      <c r="E34" s="95">
        <f>[1]Slutanvändning!$Q$507</f>
        <v>0</v>
      </c>
      <c r="F34" s="95">
        <f>[1]Slutanvändning!$N$508</f>
        <v>0</v>
      </c>
      <c r="G34" s="95">
        <f>[1]Slutanvändning!$N$509</f>
        <v>0</v>
      </c>
      <c r="H34" s="107">
        <f>[1]Slutanvändning!$N$510</f>
        <v>0</v>
      </c>
      <c r="I34" s="95">
        <f>[1]Slutanvändning!$N$511</f>
        <v>0</v>
      </c>
      <c r="J34" s="95">
        <v>0</v>
      </c>
      <c r="K34" s="95">
        <f>[1]Slutanvändning!U507</f>
        <v>0</v>
      </c>
      <c r="L34" s="95">
        <f>[1]Slutanvändning!V507</f>
        <v>0</v>
      </c>
      <c r="M34" s="95">
        <v>0</v>
      </c>
      <c r="N34" s="95"/>
      <c r="O34" s="95"/>
      <c r="P34" s="95">
        <f t="shared" si="4"/>
        <v>8675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[1]Slutanvändning!$N$521</f>
        <v>0</v>
      </c>
      <c r="C35" s="107">
        <f>[1]Slutanvändning!$N$522</f>
        <v>123</v>
      </c>
      <c r="D35" s="107">
        <f>[1]Slutanvändning!$N$515</f>
        <v>73977</v>
      </c>
      <c r="E35" s="95">
        <f>[1]Slutanvändning!$Q$516</f>
        <v>0</v>
      </c>
      <c r="F35" s="95">
        <f>[1]Slutanvändning!$N$517</f>
        <v>0</v>
      </c>
      <c r="G35" s="95">
        <f>[1]Slutanvändning!$N$518</f>
        <v>15119</v>
      </c>
      <c r="H35" s="107">
        <f>[1]Slutanvändning!$N$519</f>
        <v>0</v>
      </c>
      <c r="I35" s="95">
        <f>[1]Slutanvändning!$N$520</f>
        <v>0</v>
      </c>
      <c r="J35" s="95">
        <v>0</v>
      </c>
      <c r="K35" s="95">
        <f>[1]Slutanvändning!U516</f>
        <v>0</v>
      </c>
      <c r="L35" s="95">
        <f>[1]Slutanvändning!V516</f>
        <v>0</v>
      </c>
      <c r="M35" s="95">
        <v>0</v>
      </c>
      <c r="N35" s="95"/>
      <c r="O35" s="95"/>
      <c r="P35" s="95">
        <f>SUM(B35:N35)</f>
        <v>89219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[1]Slutanvändning!$N$530</f>
        <v>2795</v>
      </c>
      <c r="C36" s="107">
        <f>[1]Slutanvändning!$N$531</f>
        <v>12313</v>
      </c>
      <c r="D36" s="107">
        <f>[1]Slutanvändning!$N$524</f>
        <v>1458</v>
      </c>
      <c r="E36" s="95">
        <f>[1]Slutanvändning!$Q$525</f>
        <v>0</v>
      </c>
      <c r="F36" s="95">
        <f>[1]Slutanvändning!$N$526</f>
        <v>0</v>
      </c>
      <c r="G36" s="95">
        <f>[1]Slutanvändning!$N$527</f>
        <v>0</v>
      </c>
      <c r="H36" s="107">
        <f>[1]Slutanvändning!$N$528</f>
        <v>0</v>
      </c>
      <c r="I36" s="95">
        <f>[1]Slutanvändning!$N$529</f>
        <v>0</v>
      </c>
      <c r="J36" s="95">
        <v>0</v>
      </c>
      <c r="K36" s="95">
        <f>[1]Slutanvändning!U525</f>
        <v>0</v>
      </c>
      <c r="L36" s="95">
        <f>[1]Slutanvändning!V525</f>
        <v>0</v>
      </c>
      <c r="M36" s="95">
        <v>0</v>
      </c>
      <c r="N36" s="95"/>
      <c r="O36" s="95"/>
      <c r="P36" s="95">
        <f t="shared" si="4"/>
        <v>16566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[1]Slutanvändning!$N$539</f>
        <v>4325</v>
      </c>
      <c r="C37" s="107">
        <f>[1]Slutanvändning!$N$540</f>
        <v>16552</v>
      </c>
      <c r="D37" s="107">
        <f>[1]Slutanvändning!$N$533</f>
        <v>189</v>
      </c>
      <c r="E37" s="95">
        <f>[1]Slutanvändning!$Q$534</f>
        <v>0</v>
      </c>
      <c r="F37" s="95">
        <f>[1]Slutanvändning!$N$535</f>
        <v>0</v>
      </c>
      <c r="G37" s="95">
        <f>[1]Slutanvändning!$N$536</f>
        <v>0</v>
      </c>
      <c r="H37" s="107">
        <f>[1]Slutanvändning!$N$537</f>
        <v>11172</v>
      </c>
      <c r="I37" s="95">
        <f>[1]Slutanvändning!$N$538</f>
        <v>0</v>
      </c>
      <c r="J37" s="95">
        <v>0</v>
      </c>
      <c r="K37" s="95">
        <f>[1]Slutanvändning!U534</f>
        <v>0</v>
      </c>
      <c r="L37" s="95">
        <f>[1]Slutanvändning!V534</f>
        <v>0</v>
      </c>
      <c r="M37" s="95">
        <v>0</v>
      </c>
      <c r="N37" s="95"/>
      <c r="O37" s="95"/>
      <c r="P37" s="95">
        <f t="shared" si="4"/>
        <v>32238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[1]Slutanvändning!$N$548</f>
        <v>4522</v>
      </c>
      <c r="C38" s="135">
        <f>[1]Slutanvändning!$N$549</f>
        <v>2325.8921398462699</v>
      </c>
      <c r="D38" s="107">
        <f>[1]Slutanvändning!$N$542</f>
        <v>0</v>
      </c>
      <c r="E38" s="95">
        <f>[1]Slutanvändning!$Q$543</f>
        <v>0</v>
      </c>
      <c r="F38" s="95">
        <f>[1]Slutanvändning!$N$544</f>
        <v>0</v>
      </c>
      <c r="G38" s="95">
        <f>[1]Slutanvändning!$N$545</f>
        <v>0</v>
      </c>
      <c r="H38" s="107">
        <f>[1]Slutanvändning!$N$546</f>
        <v>0</v>
      </c>
      <c r="I38" s="95">
        <f>[1]Slutanvändning!$N$547</f>
        <v>0</v>
      </c>
      <c r="J38" s="95">
        <v>0</v>
      </c>
      <c r="K38" s="95">
        <f>[1]Slutanvändning!U543</f>
        <v>0</v>
      </c>
      <c r="L38" s="95">
        <f>[1]Slutanvändning!V543</f>
        <v>0</v>
      </c>
      <c r="M38" s="95">
        <v>0</v>
      </c>
      <c r="N38" s="95"/>
      <c r="O38" s="95"/>
      <c r="P38" s="120">
        <f t="shared" si="4"/>
        <v>6847.8921398462699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[1]Slutanvändning!$N$557</f>
        <v>0</v>
      </c>
      <c r="C39" s="135">
        <f>[1]Slutanvändning!$N$558</f>
        <v>1380.1078601537317</v>
      </c>
      <c r="D39" s="107">
        <f>[1]Slutanvändning!$N$551</f>
        <v>0</v>
      </c>
      <c r="E39" s="95">
        <f>[1]Slutanvändning!$Q$552</f>
        <v>0</v>
      </c>
      <c r="F39" s="95">
        <f>[1]Slutanvändning!$N$553</f>
        <v>0</v>
      </c>
      <c r="G39" s="95">
        <f>[1]Slutanvändning!$N$554</f>
        <v>0</v>
      </c>
      <c r="H39" s="107">
        <f>[1]Slutanvändning!$N$555</f>
        <v>0</v>
      </c>
      <c r="I39" s="95">
        <f>[1]Slutanvändning!$N$556</f>
        <v>0</v>
      </c>
      <c r="J39" s="95">
        <v>0</v>
      </c>
      <c r="K39" s="95">
        <f>[1]Slutanvändning!U552</f>
        <v>0</v>
      </c>
      <c r="L39" s="95">
        <f>[1]Slutanvändning!V552</f>
        <v>0</v>
      </c>
      <c r="M39" s="95">
        <v>0</v>
      </c>
      <c r="N39" s="95"/>
      <c r="O39" s="95"/>
      <c r="P39" s="120">
        <f>SUM(B39:N39)</f>
        <v>1380.1078601537317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80332</v>
      </c>
      <c r="C40" s="95">
        <f t="shared" ref="C40:O40" si="5">SUM(C32:C39)</f>
        <v>55842</v>
      </c>
      <c r="D40" s="120">
        <f t="shared" si="5"/>
        <v>84636.319344733725</v>
      </c>
      <c r="E40" s="95">
        <f t="shared" si="5"/>
        <v>0</v>
      </c>
      <c r="F40" s="95">
        <f>SUM(F32:F39)</f>
        <v>0</v>
      </c>
      <c r="G40" s="95">
        <f t="shared" si="5"/>
        <v>16143</v>
      </c>
      <c r="H40" s="120">
        <f t="shared" si="5"/>
        <v>40474.680655266275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95">
        <f>SUM(B40:N40)</f>
        <v>277428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8,27436 GWh</v>
      </c>
      <c r="T41" s="62"/>
    </row>
    <row r="42" spans="1:47">
      <c r="A42" s="44" t="s">
        <v>43</v>
      </c>
      <c r="B42" s="96">
        <f>B39+B38+B37</f>
        <v>8847</v>
      </c>
      <c r="C42" s="96">
        <f>C39+C38+C37</f>
        <v>20258</v>
      </c>
      <c r="D42" s="96">
        <f>D39+D38+D37</f>
        <v>189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11172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40466</v>
      </c>
      <c r="Q42" s="32"/>
      <c r="R42" s="39" t="s">
        <v>41</v>
      </c>
      <c r="S42" s="9" t="str">
        <f>P42/1000 &amp;" GWh"</f>
        <v>40,466 GWh</v>
      </c>
      <c r="T42" s="40">
        <f>P42/P40</f>
        <v>0.14586126850930692</v>
      </c>
    </row>
    <row r="43" spans="1:47">
      <c r="A43" s="45" t="s">
        <v>45</v>
      </c>
      <c r="B43" s="121"/>
      <c r="C43" s="122">
        <f>C40+C24-C7+C46</f>
        <v>43515.360000000001</v>
      </c>
      <c r="D43" s="122">
        <f t="shared" ref="D43:O43" si="7">D11+D24+D40</f>
        <v>86292.319344733725</v>
      </c>
      <c r="E43" s="122">
        <f t="shared" si="7"/>
        <v>0</v>
      </c>
      <c r="F43" s="122">
        <f t="shared" si="7"/>
        <v>0</v>
      </c>
      <c r="G43" s="122">
        <f t="shared" si="7"/>
        <v>16143</v>
      </c>
      <c r="H43" s="122">
        <f t="shared" si="7"/>
        <v>148858.68065526627</v>
      </c>
      <c r="I43" s="122">
        <f t="shared" si="7"/>
        <v>0</v>
      </c>
      <c r="J43" s="122">
        <f t="shared" si="7"/>
        <v>0</v>
      </c>
      <c r="K43" s="122">
        <f t="shared" si="7"/>
        <v>0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294809.36</v>
      </c>
      <c r="Q43" s="32"/>
      <c r="R43" s="39" t="s">
        <v>42</v>
      </c>
      <c r="S43" s="9" t="str">
        <f>P36/1000 &amp;" GWh"</f>
        <v>16,566 GWh</v>
      </c>
      <c r="T43" s="60">
        <f>P36/P40</f>
        <v>5.9712790345603187E-2</v>
      </c>
    </row>
    <row r="44" spans="1:47">
      <c r="A44" s="45" t="s">
        <v>46</v>
      </c>
      <c r="B44" s="98"/>
      <c r="C44" s="106">
        <f>C43/$P$43</f>
        <v>0.14760508282369325</v>
      </c>
      <c r="D44" s="106">
        <f t="shared" ref="D44:P44" si="8">D43/$P$43</f>
        <v>0.29270549396645251</v>
      </c>
      <c r="E44" s="106">
        <f t="shared" si="8"/>
        <v>0</v>
      </c>
      <c r="F44" s="106">
        <f t="shared" si="8"/>
        <v>0</v>
      </c>
      <c r="G44" s="106">
        <f t="shared" si="8"/>
        <v>5.4757420185030763E-2</v>
      </c>
      <c r="H44" s="106">
        <f t="shared" si="8"/>
        <v>0.50493200302482355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8,675 GWh</v>
      </c>
      <c r="T44" s="40">
        <f>P34/P40</f>
        <v>3.1269374396239745E-2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5,951 GWh</v>
      </c>
      <c r="T45" s="40">
        <f>P32/P40</f>
        <v>2.1450610608878699E-2</v>
      </c>
      <c r="U45" s="34"/>
    </row>
    <row r="46" spans="1:47">
      <c r="A46" s="46" t="s">
        <v>49</v>
      </c>
      <c r="B46" s="66">
        <f>B24-B40</f>
        <v>3807</v>
      </c>
      <c r="C46" s="66">
        <f>(C40+C24)*0.08</f>
        <v>4467.3599999999997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116,551 GWh</v>
      </c>
      <c r="T46" s="60">
        <f>P33/P40</f>
        <v>0.4201126057932148</v>
      </c>
      <c r="U46" s="34"/>
    </row>
    <row r="47" spans="1:47">
      <c r="A47" s="46" t="s">
        <v>51</v>
      </c>
      <c r="B47" s="99">
        <f>B46/B24</f>
        <v>4.5246556293752002E-2</v>
      </c>
      <c r="C47" s="99">
        <f>C46/(C40+C24)</f>
        <v>7.9999999999999988E-2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89,219 GWh</v>
      </c>
      <c r="T47" s="60">
        <f>P35/P40</f>
        <v>0.32159335034675662</v>
      </c>
    </row>
    <row r="48" spans="1:47" ht="15.75" thickBot="1">
      <c r="A48" s="11"/>
      <c r="B48" s="100"/>
      <c r="C48" s="101"/>
      <c r="D48" s="102"/>
      <c r="E48" s="102"/>
      <c r="F48" s="103"/>
      <c r="G48" s="102"/>
      <c r="H48" s="102"/>
      <c r="I48" s="103"/>
      <c r="J48" s="102"/>
      <c r="K48" s="102"/>
      <c r="L48" s="102"/>
      <c r="M48" s="101"/>
      <c r="N48" s="104"/>
      <c r="O48" s="104"/>
      <c r="P48" s="104"/>
      <c r="Q48" s="86"/>
      <c r="R48" s="67" t="s">
        <v>50</v>
      </c>
      <c r="S48" s="68" t="str">
        <f>P40/1000 &amp;" GWh"</f>
        <v>277,428 GWh</v>
      </c>
      <c r="T48" s="69">
        <f>SUM(T42:T47)</f>
        <v>0.99999999999999989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zoomScale="70" zoomScaleNormal="7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73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31">
        <f>[1]Solceller!$C$4</f>
        <v>250.16666666666666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107">
        <f>[1]Elproduktion!$N$42</f>
        <v>0</v>
      </c>
      <c r="D7" s="95">
        <f>[1]Elproduktion!$N$43</f>
        <v>0</v>
      </c>
      <c r="E7" s="95">
        <f>[1]Elproduktion!$Q$44</f>
        <v>0</v>
      </c>
      <c r="F7" s="95">
        <f>[1]Elproduktion!$N$45</f>
        <v>0</v>
      </c>
      <c r="G7" s="95">
        <f>[1]Elproduktion!$R$46</f>
        <v>0</v>
      </c>
      <c r="H7" s="95">
        <f>[1]Elproduktion!$S$47</f>
        <v>0</v>
      </c>
      <c r="I7" s="95">
        <f>[1]Elproduktion!$N$48</f>
        <v>0</v>
      </c>
      <c r="J7" s="95">
        <f>[1]Elproduktion!$T$46</f>
        <v>0</v>
      </c>
      <c r="K7" s="95">
        <f>[1]Elproduktion!U44</f>
        <v>0</v>
      </c>
      <c r="L7" s="95">
        <f>[1]Elproduktion!V44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107">
        <f>[1]Elproduktion!$N$50</f>
        <v>0</v>
      </c>
      <c r="D8" s="95">
        <f>[1]Elproduktion!$N$51</f>
        <v>0</v>
      </c>
      <c r="E8" s="95">
        <f>[1]Elproduktion!$Q$52</f>
        <v>0</v>
      </c>
      <c r="F8" s="95">
        <f>[1]Elproduktion!$N$53</f>
        <v>0</v>
      </c>
      <c r="G8" s="95">
        <f>[1]Elproduktion!$R$54</f>
        <v>0</v>
      </c>
      <c r="H8" s="95">
        <f>[1]Elproduktion!$S$55</f>
        <v>0</v>
      </c>
      <c r="I8" s="95">
        <f>[1]Elproduktion!$N$56</f>
        <v>0</v>
      </c>
      <c r="J8" s="95">
        <f>[1]Elproduktion!$T$54</f>
        <v>0</v>
      </c>
      <c r="K8" s="95">
        <f>[1]Elproduktion!U52</f>
        <v>0</v>
      </c>
      <c r="L8" s="95">
        <f>[1]Elproduktion!V52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107">
        <f>[1]Elproduktion!$N$58</f>
        <v>18601</v>
      </c>
      <c r="D9" s="95">
        <f>[1]Elproduktion!$N$59</f>
        <v>0</v>
      </c>
      <c r="E9" s="95">
        <f>[1]Elproduktion!$Q$60</f>
        <v>0</v>
      </c>
      <c r="F9" s="95">
        <f>[1]Elproduktion!$N$61</f>
        <v>0</v>
      </c>
      <c r="G9" s="95">
        <f>[1]Elproduktion!$R$62</f>
        <v>0</v>
      </c>
      <c r="H9" s="95">
        <f>[1]Elproduktion!$S$63</f>
        <v>0</v>
      </c>
      <c r="I9" s="95">
        <f>[1]Elproduktion!$N$64</f>
        <v>0</v>
      </c>
      <c r="J9" s="95">
        <f>[1]Elproduktion!$T$62</f>
        <v>0</v>
      </c>
      <c r="K9" s="95">
        <f>[1]Elproduktion!U60</f>
        <v>0</v>
      </c>
      <c r="L9" s="95">
        <f>[1]Elproduktion!V60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130">
        <f>[1]Elproduktion!$N$66</f>
        <v>244261.53942094027</v>
      </c>
      <c r="D10" s="95">
        <f>[1]Elproduktion!$N$67</f>
        <v>0</v>
      </c>
      <c r="E10" s="95">
        <f>[1]Elproduktion!$Q$68</f>
        <v>0</v>
      </c>
      <c r="F10" s="95">
        <f>[1]Elproduktion!$N$69</f>
        <v>0</v>
      </c>
      <c r="G10" s="95">
        <f>[1]Elproduktion!$R$70</f>
        <v>0</v>
      </c>
      <c r="H10" s="95">
        <f>[1]Elproduktion!$S$71</f>
        <v>0</v>
      </c>
      <c r="I10" s="95">
        <f>[1]Elproduktion!$N$72</f>
        <v>0</v>
      </c>
      <c r="J10" s="95">
        <f>[1]Elproduktion!$T$70</f>
        <v>0</v>
      </c>
      <c r="K10" s="95">
        <f>[1]Elproduktion!U68</f>
        <v>0</v>
      </c>
      <c r="L10" s="95">
        <f>[1]Elproduktion!V68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31">
        <f>SUM(C5:C10)</f>
        <v>263112.70608760696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2401 Nordmaling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95">
        <f>[1]Fjärrvärmeproduktion!$N$58</f>
        <v>0</v>
      </c>
      <c r="C18" s="95"/>
      <c r="D18" s="95">
        <f>[1]Fjärrvärmeproduktion!$N$59</f>
        <v>0</v>
      </c>
      <c r="E18" s="95">
        <f>[1]Fjärrvärmeproduktion!$Q$60</f>
        <v>0</v>
      </c>
      <c r="F18" s="95">
        <f>[1]Fjärrvärmeproduktion!$N$61</f>
        <v>0</v>
      </c>
      <c r="G18" s="95">
        <f>[1]Fjärrvärmeproduktion!$R$62</f>
        <v>0</v>
      </c>
      <c r="H18" s="95">
        <f>[1]Fjärrvärmeproduktion!$S$63</f>
        <v>0</v>
      </c>
      <c r="I18" s="95">
        <f>[1]Fjärrvärmeproduktion!$N$64</f>
        <v>0</v>
      </c>
      <c r="J18" s="95">
        <f>[1]Fjärrvärmeproduktion!$T$62</f>
        <v>0</v>
      </c>
      <c r="K18" s="95">
        <f>[1]Fjärrvärmeproduktion!U60</f>
        <v>0</v>
      </c>
      <c r="L18" s="95">
        <f>[1]Fjärrvärmeproduktion!V60</f>
        <v>0</v>
      </c>
      <c r="M18" s="95"/>
      <c r="N18" s="95"/>
      <c r="O18" s="95"/>
      <c r="P18" s="95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95">
        <f>[1]Fjärrvärmeproduktion!$N$66+[1]Fjärrvärmeproduktion!$N$98</f>
        <v>89670</v>
      </c>
      <c r="C19" s="95"/>
      <c r="D19" s="95">
        <f>[1]Fjärrvärmeproduktion!$N$67</f>
        <v>1164</v>
      </c>
      <c r="E19" s="95">
        <f>[1]Fjärrvärmeproduktion!$Q$68</f>
        <v>0</v>
      </c>
      <c r="F19" s="95">
        <f>[1]Fjärrvärmeproduktion!$N$69</f>
        <v>0</v>
      </c>
      <c r="G19" s="95">
        <f>[1]Fjärrvärmeproduktion!$R$70</f>
        <v>0</v>
      </c>
      <c r="H19" s="95">
        <f>[1]Fjärrvärmeproduktion!$S$71</f>
        <v>100757</v>
      </c>
      <c r="I19" s="95">
        <f>[1]Fjärrvärmeproduktion!$N$72</f>
        <v>0</v>
      </c>
      <c r="J19" s="95">
        <f>[1]Fjärrvärmeproduktion!$T$70</f>
        <v>0</v>
      </c>
      <c r="K19" s="95">
        <f>[1]Fjärrvärmeproduktion!U68</f>
        <v>0</v>
      </c>
      <c r="L19" s="95">
        <f>[1]Fjärrvärmeproduktion!V68</f>
        <v>0</v>
      </c>
      <c r="M19" s="95"/>
      <c r="N19" s="95"/>
      <c r="O19" s="95"/>
      <c r="P19" s="95">
        <f t="shared" ref="P19:P24" si="2">SUM(C19:O19)</f>
        <v>101921</v>
      </c>
      <c r="Q19" s="2"/>
      <c r="R19" s="2"/>
      <c r="S19" s="2"/>
      <c r="T19" s="2"/>
    </row>
    <row r="20" spans="1:34" ht="15.75">
      <c r="A20" s="3" t="s">
        <v>20</v>
      </c>
      <c r="B20" s="95">
        <f>[1]Fjärrvärmeproduktion!$N$74</f>
        <v>0</v>
      </c>
      <c r="C20" s="95"/>
      <c r="D20" s="95">
        <f>[1]Fjärrvärmeproduktion!$N$75</f>
        <v>0</v>
      </c>
      <c r="E20" s="95">
        <f>[1]Fjärrvärmeproduktion!$Q$76</f>
        <v>0</v>
      </c>
      <c r="F20" s="95">
        <f>[1]Fjärrvärmeproduktion!$N$77</f>
        <v>0</v>
      </c>
      <c r="G20" s="95">
        <f>[1]Fjärrvärmeproduktion!$R$78</f>
        <v>0</v>
      </c>
      <c r="H20" s="95">
        <f>[1]Fjärrvärmeproduktion!$S$79</f>
        <v>0</v>
      </c>
      <c r="I20" s="95">
        <f>[1]Fjärrvärmeproduktion!$N$80</f>
        <v>0</v>
      </c>
      <c r="J20" s="95">
        <f>[1]Fjärrvärmeproduktion!$T$78</f>
        <v>0</v>
      </c>
      <c r="K20" s="95">
        <f>[1]Fjärrvärmeproduktion!U76</f>
        <v>0</v>
      </c>
      <c r="L20" s="95">
        <f>[1]Fjärrvärmeproduktion!V76</f>
        <v>0</v>
      </c>
      <c r="M20" s="95"/>
      <c r="N20" s="95"/>
      <c r="O20" s="95"/>
      <c r="P20" s="95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5">
        <f>[1]Fjärrvärmeproduktion!$N$82</f>
        <v>0</v>
      </c>
      <c r="C21" s="95"/>
      <c r="D21" s="95">
        <f>[1]Fjärrvärmeproduktion!$N$83</f>
        <v>0</v>
      </c>
      <c r="E21" s="95">
        <f>[1]Fjärrvärmeproduktion!$Q$84</f>
        <v>0</v>
      </c>
      <c r="F21" s="95">
        <f>[1]Fjärrvärmeproduktion!$N$85</f>
        <v>0</v>
      </c>
      <c r="G21" s="95">
        <f>[1]Fjärrvärmeproduktion!$R$86</f>
        <v>0</v>
      </c>
      <c r="H21" s="95">
        <f>[1]Fjärrvärmeproduktion!$S$87</f>
        <v>0</v>
      </c>
      <c r="I21" s="95">
        <f>[1]Fjärrvärmeproduktion!$N$88</f>
        <v>0</v>
      </c>
      <c r="J21" s="95">
        <f>[1]Fjärrvärmeproduktion!$T$86</f>
        <v>0</v>
      </c>
      <c r="K21" s="95">
        <f>[1]Fjärrvärmeproduktion!U84</f>
        <v>0</v>
      </c>
      <c r="L21" s="95">
        <f>[1]Fjärrvärmeproduktion!V84</f>
        <v>0</v>
      </c>
      <c r="M21" s="95"/>
      <c r="N21" s="95"/>
      <c r="O21" s="95"/>
      <c r="P21" s="95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5">
        <f>[1]Fjärrvärmeproduktion!$N$90</f>
        <v>7686</v>
      </c>
      <c r="C22" s="95"/>
      <c r="D22" s="95">
        <f>[1]Fjärrvärmeproduktion!$N$91</f>
        <v>0</v>
      </c>
      <c r="E22" s="95">
        <f>[1]Fjärrvärmeproduktion!$Q$92</f>
        <v>0</v>
      </c>
      <c r="F22" s="95">
        <f>[1]Fjärrvärmeproduktion!$N$93</f>
        <v>0</v>
      </c>
      <c r="G22" s="95">
        <f>[1]Fjärrvärmeproduktion!$R$94</f>
        <v>0</v>
      </c>
      <c r="H22" s="95">
        <f>[1]Fjärrvärmeproduktion!$S$95</f>
        <v>0</v>
      </c>
      <c r="I22" s="95">
        <f>[1]Fjärrvärmeproduktion!$N$96</f>
        <v>0</v>
      </c>
      <c r="J22" s="95">
        <f>[1]Fjärrvärmeproduktion!$T$94</f>
        <v>0</v>
      </c>
      <c r="K22" s="95">
        <f>[1]Fjärrvärmeproduktion!U92</f>
        <v>0</v>
      </c>
      <c r="L22" s="95">
        <f>[1]Fjärrvärmeproduktion!V92</f>
        <v>0</v>
      </c>
      <c r="M22" s="95"/>
      <c r="N22" s="95"/>
      <c r="O22" s="95"/>
      <c r="P22" s="95">
        <f t="shared" si="2"/>
        <v>0</v>
      </c>
      <c r="Q22" s="29"/>
      <c r="R22" s="41" t="s">
        <v>24</v>
      </c>
      <c r="S22" s="87" t="str">
        <f>P43/1000 &amp;" GWh"</f>
        <v>418,338879407989 GWh</v>
      </c>
      <c r="T22" s="36"/>
      <c r="U22" s="34"/>
    </row>
    <row r="23" spans="1:34" ht="15.75">
      <c r="A23" s="3" t="s">
        <v>23</v>
      </c>
      <c r="B23" s="95">
        <v>0</v>
      </c>
      <c r="C23" s="95"/>
      <c r="D23" s="95">
        <f>[1]Fjärrvärmeproduktion!$N$99</f>
        <v>0</v>
      </c>
      <c r="E23" s="95">
        <f>[1]Fjärrvärmeproduktion!$Q$100</f>
        <v>0</v>
      </c>
      <c r="F23" s="95">
        <f>[1]Fjärrvärmeproduktion!$N$101</f>
        <v>0</v>
      </c>
      <c r="G23" s="95">
        <f>[1]Fjärrvärmeproduktion!$R$102</f>
        <v>0</v>
      </c>
      <c r="H23" s="95">
        <f>[1]Fjärrvärmeproduktion!$S$103</f>
        <v>0</v>
      </c>
      <c r="I23" s="95">
        <f>[1]Fjärrvärmeproduktion!$N$104</f>
        <v>0</v>
      </c>
      <c r="J23" s="95">
        <f>[1]Fjärrvärmeproduktion!$T$102</f>
        <v>0</v>
      </c>
      <c r="K23" s="95">
        <f>[1]Fjärrvärmeproduktion!U100</f>
        <v>0</v>
      </c>
      <c r="L23" s="95">
        <f>[1]Fjärrvärmeproduktion!V100</f>
        <v>0</v>
      </c>
      <c r="M23" s="95"/>
      <c r="N23" s="95"/>
      <c r="O23" s="95"/>
      <c r="P23" s="95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5">
        <f>SUM(B18:B23)</f>
        <v>97356</v>
      </c>
      <c r="C24" s="95">
        <f t="shared" ref="C24:O24" si="3">SUM(C18:C23)</f>
        <v>0</v>
      </c>
      <c r="D24" s="95">
        <f t="shared" si="3"/>
        <v>1164</v>
      </c>
      <c r="E24" s="95">
        <f t="shared" si="3"/>
        <v>0</v>
      </c>
      <c r="F24" s="95">
        <f t="shared" si="3"/>
        <v>0</v>
      </c>
      <c r="G24" s="95">
        <f t="shared" si="3"/>
        <v>0</v>
      </c>
      <c r="H24" s="95">
        <f t="shared" si="3"/>
        <v>100757</v>
      </c>
      <c r="I24" s="95">
        <f t="shared" si="3"/>
        <v>0</v>
      </c>
      <c r="J24" s="95">
        <f t="shared" si="3"/>
        <v>0</v>
      </c>
      <c r="K24" s="95">
        <f t="shared" si="3"/>
        <v>0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5">
        <f t="shared" si="3"/>
        <v>0</v>
      </c>
      <c r="P24" s="95">
        <f t="shared" si="2"/>
        <v>101921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108,875872007855 GWh</v>
      </c>
      <c r="T25" s="40">
        <f>C$44</f>
        <v>0.26025759824649813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108,9402 GWh</v>
      </c>
      <c r="T26" s="40">
        <f>D$44</f>
        <v>0.26041136830066219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2401 Nordmaling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17,218 GWh</v>
      </c>
      <c r="T29" s="40">
        <f>G$44</f>
        <v>4.11580200825847E-2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183,304807400134 GWh</v>
      </c>
      <c r="T30" s="40">
        <f>H$44</f>
        <v>0.43817301337025505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[1]Slutanvändning!$N$89</f>
        <v>0</v>
      </c>
      <c r="C32" s="107">
        <f>[1]Slutanvändning!$N$90</f>
        <v>5895</v>
      </c>
      <c r="D32" s="107">
        <f>[1]Slutanvändning!$N$83</f>
        <v>3272</v>
      </c>
      <c r="E32" s="95">
        <f>[1]Slutanvändning!$Q$84</f>
        <v>0</v>
      </c>
      <c r="F32" s="107">
        <f>[1]Slutanvändning!$N$85</f>
        <v>0</v>
      </c>
      <c r="G32" s="95">
        <f>[1]Slutanvändning!$N$86</f>
        <v>755</v>
      </c>
      <c r="H32" s="107">
        <f>[1]Slutanvändning!$N$87</f>
        <v>0</v>
      </c>
      <c r="I32" s="95">
        <f>[1]Slutanvändning!$N$88</f>
        <v>0</v>
      </c>
      <c r="J32" s="95">
        <v>0</v>
      </c>
      <c r="K32" s="95">
        <f>[1]Slutanvändning!U84</f>
        <v>0</v>
      </c>
      <c r="L32" s="95">
        <f>[1]Slutanvändning!V84</f>
        <v>0</v>
      </c>
      <c r="M32" s="95">
        <v>0</v>
      </c>
      <c r="N32" s="95"/>
      <c r="O32" s="95"/>
      <c r="P32" s="95">
        <f t="shared" ref="P32:P38" si="4">SUM(B32:N32)</f>
        <v>9922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[1]Slutanvändning!$N$98</f>
        <v>82956</v>
      </c>
      <c r="C33" s="135">
        <f>[1]Slutanvändning!$N$99</f>
        <v>24131.192599865641</v>
      </c>
      <c r="D33" s="107">
        <f>[1]Slutanvändning!$N$92</f>
        <v>8464</v>
      </c>
      <c r="E33" s="95">
        <f>[1]Slutanvändning!$Q$93</f>
        <v>0</v>
      </c>
      <c r="F33" s="135">
        <f>[1]Slutanvändning!$N$94</f>
        <v>0</v>
      </c>
      <c r="G33" s="95">
        <f>[1]Slutanvändning!$N$95</f>
        <v>0</v>
      </c>
      <c r="H33" s="135">
        <f>[1]Slutanvändning!$N$96</f>
        <v>52319.807400134356</v>
      </c>
      <c r="I33" s="95">
        <f>[1]Slutanvändning!$N$97</f>
        <v>0</v>
      </c>
      <c r="J33" s="95">
        <v>0</v>
      </c>
      <c r="K33" s="95">
        <f>[1]Slutanvändning!U93</f>
        <v>0</v>
      </c>
      <c r="L33" s="95">
        <f>[1]Slutanvändning!V93</f>
        <v>0</v>
      </c>
      <c r="M33" s="95">
        <v>0</v>
      </c>
      <c r="N33" s="95"/>
      <c r="O33" s="95"/>
      <c r="P33" s="95">
        <f t="shared" si="4"/>
        <v>167871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5">
        <f>[1]Slutanvändning!$N$107</f>
        <v>3564</v>
      </c>
      <c r="C34" s="107">
        <f>[1]Slutanvändning!$N$108</f>
        <v>10971</v>
      </c>
      <c r="D34" s="107">
        <f>[1]Slutanvändning!$N$101</f>
        <v>9</v>
      </c>
      <c r="E34" s="95">
        <f>[1]Slutanvändning!$Q$102</f>
        <v>0</v>
      </c>
      <c r="F34" s="107">
        <f>[1]Slutanvändning!$N$103</f>
        <v>0</v>
      </c>
      <c r="G34" s="95">
        <f>[1]Slutanvändning!$N$104</f>
        <v>0</v>
      </c>
      <c r="H34" s="107">
        <f>[1]Slutanvändning!$N$105</f>
        <v>0</v>
      </c>
      <c r="I34" s="95">
        <f>[1]Slutanvändning!$N$106</f>
        <v>0</v>
      </c>
      <c r="J34" s="95">
        <v>0</v>
      </c>
      <c r="K34" s="95">
        <f>[1]Slutanvändning!U102</f>
        <v>0</v>
      </c>
      <c r="L34" s="95">
        <f>[1]Slutanvändning!V102</f>
        <v>0</v>
      </c>
      <c r="M34" s="95">
        <v>0</v>
      </c>
      <c r="N34" s="95"/>
      <c r="O34" s="95"/>
      <c r="P34" s="95">
        <f t="shared" si="4"/>
        <v>14544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[1]Slutanvändning!$N$116</f>
        <v>0</v>
      </c>
      <c r="C35" s="135">
        <f>[1]Slutanvändning!$N$117</f>
        <v>829.79999999981374</v>
      </c>
      <c r="D35" s="135">
        <f>[1]Slutanvändning!$N$110</f>
        <v>88708.200000000186</v>
      </c>
      <c r="E35" s="95">
        <f>[1]Slutanvändning!$Q$111</f>
        <v>0</v>
      </c>
      <c r="F35" s="107">
        <f>[1]Slutanvändning!$N$112</f>
        <v>0</v>
      </c>
      <c r="G35" s="95">
        <f>[1]Slutanvändning!$N$113</f>
        <v>16463</v>
      </c>
      <c r="H35" s="107">
        <f>[1]Slutanvändning!$N$114</f>
        <v>0</v>
      </c>
      <c r="I35" s="95">
        <f>[1]Slutanvändning!$N$115</f>
        <v>0</v>
      </c>
      <c r="J35" s="95">
        <v>0</v>
      </c>
      <c r="K35" s="95">
        <f>[1]Slutanvändning!U111</f>
        <v>0</v>
      </c>
      <c r="L35" s="95">
        <f>[1]Slutanvändning!V111</f>
        <v>0</v>
      </c>
      <c r="M35" s="95">
        <v>0</v>
      </c>
      <c r="N35" s="95"/>
      <c r="O35" s="95"/>
      <c r="P35" s="95">
        <f>SUM(B35:N35)</f>
        <v>106001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[1]Slutanvändning!$N$125</f>
        <v>1511</v>
      </c>
      <c r="C36" s="107">
        <f>[1]Slutanvändning!$N$126</f>
        <v>12287</v>
      </c>
      <c r="D36" s="107">
        <f>[1]Slutanvändning!$N$119</f>
        <v>7042</v>
      </c>
      <c r="E36" s="95">
        <f>[1]Slutanvändning!$Q$120</f>
        <v>0</v>
      </c>
      <c r="F36" s="107">
        <f>[1]Slutanvändning!$N$121</f>
        <v>0</v>
      </c>
      <c r="G36" s="95">
        <f>[1]Slutanvändning!$N$122</f>
        <v>0</v>
      </c>
      <c r="H36" s="107">
        <f>[1]Slutanvändning!$N$123</f>
        <v>0</v>
      </c>
      <c r="I36" s="95">
        <f>[1]Slutanvändning!$N$124</f>
        <v>0</v>
      </c>
      <c r="J36" s="95">
        <v>0</v>
      </c>
      <c r="K36" s="95">
        <f>[1]Slutanvändning!U120</f>
        <v>0</v>
      </c>
      <c r="L36" s="95">
        <f>[1]Slutanvändning!V120</f>
        <v>0</v>
      </c>
      <c r="M36" s="95">
        <v>0</v>
      </c>
      <c r="N36" s="95"/>
      <c r="O36" s="95"/>
      <c r="P36" s="95">
        <f t="shared" si="4"/>
        <v>20840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[1]Slutanvändning!$N$134</f>
        <v>605</v>
      </c>
      <c r="C37" s="107">
        <f>[1]Slutanvändning!$N$135</f>
        <v>35114</v>
      </c>
      <c r="D37" s="107">
        <f>[1]Slutanvändning!$N$128</f>
        <v>281</v>
      </c>
      <c r="E37" s="95">
        <f>[1]Slutanvändning!$Q$129</f>
        <v>0</v>
      </c>
      <c r="F37" s="107">
        <f>[1]Slutanvändning!$N$130</f>
        <v>0</v>
      </c>
      <c r="G37" s="95">
        <f>[1]Slutanvändning!$N$131</f>
        <v>0</v>
      </c>
      <c r="H37" s="107">
        <f>[1]Slutanvändning!$N$132</f>
        <v>30228</v>
      </c>
      <c r="I37" s="95">
        <f>[1]Slutanvändning!$N$133</f>
        <v>0</v>
      </c>
      <c r="J37" s="95">
        <v>0</v>
      </c>
      <c r="K37" s="95">
        <f>[1]Slutanvändning!U129</f>
        <v>0</v>
      </c>
      <c r="L37" s="95">
        <f>[1]Slutanvändning!V129</f>
        <v>0</v>
      </c>
      <c r="M37" s="95">
        <v>0</v>
      </c>
      <c r="N37" s="95"/>
      <c r="O37" s="95"/>
      <c r="P37" s="95">
        <f t="shared" si="4"/>
        <v>66228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[1]Slutanvändning!$N$143</f>
        <v>6440</v>
      </c>
      <c r="C38" s="107">
        <f>[1]Slutanvändning!$N$144</f>
        <v>2815</v>
      </c>
      <c r="D38" s="107">
        <f>[1]Slutanvändning!$N$137</f>
        <v>0</v>
      </c>
      <c r="E38" s="95">
        <f>[1]Slutanvändning!$Q$138</f>
        <v>0</v>
      </c>
      <c r="F38" s="107">
        <f>[1]Slutanvändning!$N$139</f>
        <v>0</v>
      </c>
      <c r="G38" s="95">
        <f>[1]Slutanvändning!$N$140</f>
        <v>0</v>
      </c>
      <c r="H38" s="107">
        <f>[1]Slutanvändning!$N$141</f>
        <v>0</v>
      </c>
      <c r="I38" s="95">
        <f>[1]Slutanvändning!$N$142</f>
        <v>0</v>
      </c>
      <c r="J38" s="95">
        <v>0</v>
      </c>
      <c r="K38" s="95">
        <f>[1]Slutanvändning!U138</f>
        <v>0</v>
      </c>
      <c r="L38" s="95">
        <f>[1]Slutanvändning!V138</f>
        <v>0</v>
      </c>
      <c r="M38" s="95">
        <v>0</v>
      </c>
      <c r="N38" s="95"/>
      <c r="O38" s="95"/>
      <c r="P38" s="95">
        <f t="shared" si="4"/>
        <v>9255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[1]Slutanvändning!$N$152</f>
        <v>0</v>
      </c>
      <c r="C39" s="107">
        <f>[1]Slutanvändning!$N$153</f>
        <v>8768</v>
      </c>
      <c r="D39" s="107">
        <f>[1]Slutanvändning!$N$146</f>
        <v>0</v>
      </c>
      <c r="E39" s="95">
        <f>[1]Slutanvändning!$Q$147</f>
        <v>0</v>
      </c>
      <c r="F39" s="107">
        <f>[1]Slutanvändning!$N$148</f>
        <v>0</v>
      </c>
      <c r="G39" s="95">
        <f>[1]Slutanvändning!$N$149</f>
        <v>0</v>
      </c>
      <c r="H39" s="107">
        <f>[1]Slutanvändning!$N$150</f>
        <v>0</v>
      </c>
      <c r="I39" s="95">
        <f>[1]Slutanvändning!$N$151</f>
        <v>0</v>
      </c>
      <c r="J39" s="95">
        <v>0</v>
      </c>
      <c r="K39" s="95">
        <f>[1]Slutanvändning!U147</f>
        <v>0</v>
      </c>
      <c r="L39" s="95">
        <f>[1]Slutanvändning!V147</f>
        <v>0</v>
      </c>
      <c r="M39" s="95">
        <v>0</v>
      </c>
      <c r="N39" s="95"/>
      <c r="O39" s="95"/>
      <c r="P39" s="95">
        <f>SUM(B39:N39)</f>
        <v>8768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95076</v>
      </c>
      <c r="C40" s="120">
        <f t="shared" ref="C40:O40" si="5">SUM(C32:C39)</f>
        <v>100810.99259986545</v>
      </c>
      <c r="D40" s="120">
        <f t="shared" si="5"/>
        <v>107776.20000000019</v>
      </c>
      <c r="E40" s="95">
        <f t="shared" si="5"/>
        <v>0</v>
      </c>
      <c r="F40" s="120">
        <f>SUM(F32:F39)</f>
        <v>0</v>
      </c>
      <c r="G40" s="95">
        <f t="shared" si="5"/>
        <v>17218</v>
      </c>
      <c r="H40" s="120">
        <f t="shared" si="5"/>
        <v>82547.807400134363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95">
        <f>SUM(B40:N40)</f>
        <v>403429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10,3448794079892 GWh</v>
      </c>
      <c r="T41" s="62"/>
    </row>
    <row r="42" spans="1:47">
      <c r="A42" s="44" t="s">
        <v>43</v>
      </c>
      <c r="B42" s="96">
        <f>B39+B38+B37</f>
        <v>7045</v>
      </c>
      <c r="C42" s="96">
        <f>C39+C38+C37</f>
        <v>46697</v>
      </c>
      <c r="D42" s="96">
        <f>D39+D38+D37</f>
        <v>281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30228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84251</v>
      </c>
      <c r="Q42" s="32"/>
      <c r="R42" s="39" t="s">
        <v>41</v>
      </c>
      <c r="S42" s="9" t="str">
        <f>P42/1000 &amp;" GWh"</f>
        <v>84,251 GWh</v>
      </c>
      <c r="T42" s="40">
        <f>P42/P40</f>
        <v>0.20883724273664014</v>
      </c>
    </row>
    <row r="43" spans="1:47">
      <c r="A43" s="45" t="s">
        <v>45</v>
      </c>
      <c r="B43" s="121"/>
      <c r="C43" s="122">
        <f>C40+C24-C7+C46</f>
        <v>108875.87200785469</v>
      </c>
      <c r="D43" s="122">
        <f t="shared" ref="D43:O43" si="7">D11+D24+D40</f>
        <v>108940.20000000019</v>
      </c>
      <c r="E43" s="122">
        <f t="shared" si="7"/>
        <v>0</v>
      </c>
      <c r="F43" s="122">
        <f t="shared" si="7"/>
        <v>0</v>
      </c>
      <c r="G43" s="122">
        <f t="shared" si="7"/>
        <v>17218</v>
      </c>
      <c r="H43" s="122">
        <f t="shared" si="7"/>
        <v>183304.80740013436</v>
      </c>
      <c r="I43" s="122">
        <f t="shared" si="7"/>
        <v>0</v>
      </c>
      <c r="J43" s="122">
        <f t="shared" si="7"/>
        <v>0</v>
      </c>
      <c r="K43" s="122">
        <f t="shared" si="7"/>
        <v>0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418338.87940798921</v>
      </c>
      <c r="Q43" s="32"/>
      <c r="R43" s="39" t="s">
        <v>42</v>
      </c>
      <c r="S43" s="9" t="str">
        <f>P36/1000 &amp;" GWh"</f>
        <v>20,84 GWh</v>
      </c>
      <c r="T43" s="60">
        <f>P36/P40</f>
        <v>5.1657168919438119E-2</v>
      </c>
    </row>
    <row r="44" spans="1:47">
      <c r="A44" s="45" t="s">
        <v>46</v>
      </c>
      <c r="B44" s="98"/>
      <c r="C44" s="106">
        <f>C43/$P$43</f>
        <v>0.26025759824649813</v>
      </c>
      <c r="D44" s="106">
        <f t="shared" ref="D44:P44" si="8">D43/$P$43</f>
        <v>0.26041136830066219</v>
      </c>
      <c r="E44" s="106">
        <f t="shared" si="8"/>
        <v>0</v>
      </c>
      <c r="F44" s="106">
        <f t="shared" si="8"/>
        <v>0</v>
      </c>
      <c r="G44" s="106">
        <f t="shared" si="8"/>
        <v>4.11580200825847E-2</v>
      </c>
      <c r="H44" s="106">
        <f t="shared" si="8"/>
        <v>0.43817301337025505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14,544 GWh</v>
      </c>
      <c r="T44" s="40">
        <f>P34/P40</f>
        <v>3.6050953203661612E-2</v>
      </c>
      <c r="U44" s="34"/>
    </row>
    <row r="45" spans="1:47">
      <c r="A45" s="46"/>
      <c r="B45" s="124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9,922 GWh</v>
      </c>
      <c r="T45" s="40">
        <f>P32/P40</f>
        <v>2.4594166507613483E-2</v>
      </c>
      <c r="U45" s="34"/>
    </row>
    <row r="46" spans="1:47">
      <c r="A46" s="46" t="s">
        <v>49</v>
      </c>
      <c r="B46" s="66">
        <f>B24-B40</f>
        <v>2280</v>
      </c>
      <c r="C46" s="66">
        <f>(C40+C24)*0.08</f>
        <v>8064.8794079892359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167,871 GWh</v>
      </c>
      <c r="T46" s="60">
        <f>P33/P40</f>
        <v>0.41611039365043168</v>
      </c>
      <c r="U46" s="34"/>
    </row>
    <row r="47" spans="1:47">
      <c r="A47" s="46" t="s">
        <v>51</v>
      </c>
      <c r="B47" s="70">
        <f>B46/B24</f>
        <v>2.3419203747072601E-2</v>
      </c>
      <c r="C47" s="70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106,001 GWh</v>
      </c>
      <c r="T47" s="60">
        <f>P35/P40</f>
        <v>0.26275007498221498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6"/>
      <c r="R48" s="67" t="s">
        <v>50</v>
      </c>
      <c r="S48" s="68" t="str">
        <f>P40/1000 &amp;" GWh"</f>
        <v>403,429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topLeftCell="J11" zoomScale="80" zoomScaleNormal="8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74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08">
        <f>[1]Solceller!$C$8</f>
        <v>9.5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5">
        <f>[1]Elproduktion!$N$202</f>
        <v>0</v>
      </c>
      <c r="D7" s="95">
        <f>[1]Elproduktion!$N$203</f>
        <v>0</v>
      </c>
      <c r="E7" s="95">
        <f>[1]Elproduktion!$Q$204</f>
        <v>0</v>
      </c>
      <c r="F7" s="95">
        <f>[1]Elproduktion!$N$205</f>
        <v>0</v>
      </c>
      <c r="G7" s="95">
        <f>[1]Elproduktion!$R$206</f>
        <v>0</v>
      </c>
      <c r="H7" s="95">
        <f>[1]Elproduktion!$S$207</f>
        <v>0</v>
      </c>
      <c r="I7" s="95">
        <f>[1]Elproduktion!$N$208</f>
        <v>0</v>
      </c>
      <c r="J7" s="95">
        <f>[1]Elproduktion!$T$206</f>
        <v>0</v>
      </c>
      <c r="K7" s="95">
        <f>[1]Elproduktion!U204</f>
        <v>0</v>
      </c>
      <c r="L7" s="95">
        <f>[1]Elproduktion!V204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5">
        <f>[1]Elproduktion!$N$210</f>
        <v>0</v>
      </c>
      <c r="D8" s="95">
        <f>[1]Elproduktion!$N$211</f>
        <v>0</v>
      </c>
      <c r="E8" s="95">
        <f>[1]Elproduktion!$Q$212</f>
        <v>0</v>
      </c>
      <c r="F8" s="95">
        <f>[1]Elproduktion!$N$213</f>
        <v>0</v>
      </c>
      <c r="G8" s="95">
        <f>[1]Elproduktion!$R$214</f>
        <v>0</v>
      </c>
      <c r="H8" s="95">
        <f>[1]Elproduktion!$S$215</f>
        <v>0</v>
      </c>
      <c r="I8" s="95">
        <f>[1]Elproduktion!$N$216</f>
        <v>0</v>
      </c>
      <c r="J8" s="95">
        <f>[1]Elproduktion!$T$214</f>
        <v>0</v>
      </c>
      <c r="K8" s="95">
        <f>[1]Elproduktion!U212</f>
        <v>0</v>
      </c>
      <c r="L8" s="95">
        <f>[1]Elproduktion!V212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5">
        <f>[1]Elproduktion!$N$218</f>
        <v>1453948</v>
      </c>
      <c r="D9" s="95">
        <f>[1]Elproduktion!$N$219</f>
        <v>0</v>
      </c>
      <c r="E9" s="95">
        <f>[1]Elproduktion!$Q$220</f>
        <v>0</v>
      </c>
      <c r="F9" s="95">
        <f>[1]Elproduktion!$N$221</f>
        <v>0</v>
      </c>
      <c r="G9" s="95">
        <f>[1]Elproduktion!$R$222</f>
        <v>0</v>
      </c>
      <c r="H9" s="95">
        <f>[1]Elproduktion!$S$223</f>
        <v>0</v>
      </c>
      <c r="I9" s="95">
        <f>[1]Elproduktion!$N$224</f>
        <v>0</v>
      </c>
      <c r="J9" s="95">
        <f>[1]Elproduktion!$T$222</f>
        <v>0</v>
      </c>
      <c r="K9" s="95">
        <f>[1]Elproduktion!U220</f>
        <v>0</v>
      </c>
      <c r="L9" s="95">
        <f>[1]Elproduktion!V220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5">
        <f>[1]Elproduktion!$N$226</f>
        <v>0</v>
      </c>
      <c r="D10" s="95">
        <f>[1]Elproduktion!$N$227</f>
        <v>0</v>
      </c>
      <c r="E10" s="95">
        <f>[1]Elproduktion!$Q$228</f>
        <v>0</v>
      </c>
      <c r="F10" s="95">
        <f>[1]Elproduktion!$N$229</f>
        <v>0</v>
      </c>
      <c r="G10" s="95">
        <f>[1]Elproduktion!$R$230</f>
        <v>0</v>
      </c>
      <c r="H10" s="95">
        <f>[1]Elproduktion!$S$231</f>
        <v>0</v>
      </c>
      <c r="I10" s="95">
        <f>[1]Elproduktion!$N$232</f>
        <v>0</v>
      </c>
      <c r="J10" s="95">
        <f>[1]Elproduktion!$T$230</f>
        <v>0</v>
      </c>
      <c r="K10" s="95">
        <f>[1]Elproduktion!U228</f>
        <v>0</v>
      </c>
      <c r="L10" s="95">
        <f>[1]Elproduktion!V228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08">
        <f>SUM(C5:C10)</f>
        <v>1453957.5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2417 Norsjö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95">
        <f>[1]Fjärrvärmeproduktion!$N$282</f>
        <v>0</v>
      </c>
      <c r="C18" s="95"/>
      <c r="D18" s="95">
        <f>[1]Fjärrvärmeproduktion!$N$283</f>
        <v>0</v>
      </c>
      <c r="E18" s="95">
        <f>[1]Fjärrvärmeproduktion!$Q$284</f>
        <v>0</v>
      </c>
      <c r="F18" s="95">
        <f>[1]Fjärrvärmeproduktion!$N$285</f>
        <v>0</v>
      </c>
      <c r="G18" s="95">
        <f>[1]Fjärrvärmeproduktion!$R$286</f>
        <v>0</v>
      </c>
      <c r="H18" s="95">
        <f>[1]Fjärrvärmeproduktion!$S$287</f>
        <v>0</v>
      </c>
      <c r="I18" s="95">
        <f>[1]Fjärrvärmeproduktion!$N$288</f>
        <v>0</v>
      </c>
      <c r="J18" s="95">
        <f>[1]Fjärrvärmeproduktion!$T$286</f>
        <v>0</v>
      </c>
      <c r="K18" s="95">
        <f>[1]Fjärrvärmeproduktion!U284</f>
        <v>0</v>
      </c>
      <c r="L18" s="95">
        <f>[1]Fjärrvärmeproduktion!V284</f>
        <v>0</v>
      </c>
      <c r="M18" s="95"/>
      <c r="N18" s="95"/>
      <c r="O18" s="95"/>
      <c r="P18" s="95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95">
        <f>[1]Fjärrvärmeproduktion!$N$290</f>
        <v>8836</v>
      </c>
      <c r="C19" s="95"/>
      <c r="D19" s="95">
        <f>[1]Fjärrvärmeproduktion!$N$291</f>
        <v>159</v>
      </c>
      <c r="E19" s="95">
        <f>[1]Fjärrvärmeproduktion!$Q$292</f>
        <v>0</v>
      </c>
      <c r="F19" s="95">
        <f>[1]Fjärrvärmeproduktion!$N$293</f>
        <v>0</v>
      </c>
      <c r="G19" s="95">
        <f>[1]Fjärrvärmeproduktion!$R$294</f>
        <v>0</v>
      </c>
      <c r="H19" s="95">
        <f>[1]Fjärrvärmeproduktion!$S$295</f>
        <v>10001</v>
      </c>
      <c r="I19" s="95">
        <f>[1]Fjärrvärmeproduktion!$N$296</f>
        <v>0</v>
      </c>
      <c r="J19" s="95">
        <f>[1]Fjärrvärmeproduktion!$T$294</f>
        <v>0</v>
      </c>
      <c r="K19" s="95">
        <f>[1]Fjärrvärmeproduktion!U292</f>
        <v>0</v>
      </c>
      <c r="L19" s="95">
        <f>[1]Fjärrvärmeproduktion!V292</f>
        <v>0</v>
      </c>
      <c r="M19" s="95"/>
      <c r="N19" s="95"/>
      <c r="O19" s="95"/>
      <c r="P19" s="95">
        <f t="shared" ref="P19:P24" si="2">SUM(C19:O19)</f>
        <v>10160</v>
      </c>
      <c r="Q19" s="2"/>
      <c r="R19" s="2"/>
      <c r="S19" s="2"/>
      <c r="T19" s="2"/>
    </row>
    <row r="20" spans="1:34" ht="15.75">
      <c r="A20" s="3" t="s">
        <v>20</v>
      </c>
      <c r="B20" s="95">
        <f>[1]Fjärrvärmeproduktion!$N$298</f>
        <v>193</v>
      </c>
      <c r="C20" s="120">
        <f>B20*1.015</f>
        <v>195.89499999999998</v>
      </c>
      <c r="D20" s="95">
        <f>[1]Fjärrvärmeproduktion!$N$299</f>
        <v>0</v>
      </c>
      <c r="E20" s="95">
        <f>[1]Fjärrvärmeproduktion!$Q$300</f>
        <v>0</v>
      </c>
      <c r="F20" s="95">
        <f>[1]Fjärrvärmeproduktion!$N$301</f>
        <v>0</v>
      </c>
      <c r="G20" s="95">
        <f>[1]Fjärrvärmeproduktion!$R$302</f>
        <v>0</v>
      </c>
      <c r="H20" s="95">
        <f>[1]Fjärrvärmeproduktion!$S$303</f>
        <v>0</v>
      </c>
      <c r="I20" s="95">
        <f>[1]Fjärrvärmeproduktion!$N$304</f>
        <v>0</v>
      </c>
      <c r="J20" s="95">
        <f>[1]Fjärrvärmeproduktion!$T$302</f>
        <v>0</v>
      </c>
      <c r="K20" s="95">
        <f>[1]Fjärrvärmeproduktion!U300</f>
        <v>0</v>
      </c>
      <c r="L20" s="95">
        <f>[1]Fjärrvärmeproduktion!V300</f>
        <v>0</v>
      </c>
      <c r="M20" s="95"/>
      <c r="N20" s="95"/>
      <c r="O20" s="95"/>
      <c r="P20" s="95">
        <f t="shared" si="2"/>
        <v>195.89499999999998</v>
      </c>
      <c r="Q20" s="2"/>
      <c r="R20" s="2"/>
      <c r="S20" s="2"/>
      <c r="T20" s="2"/>
    </row>
    <row r="21" spans="1:34" ht="16.5" thickBot="1">
      <c r="A21" s="3" t="s">
        <v>21</v>
      </c>
      <c r="B21" s="95">
        <f>[1]Fjärrvärmeproduktion!$N$306</f>
        <v>0</v>
      </c>
      <c r="C21" s="95"/>
      <c r="D21" s="95">
        <f>[1]Fjärrvärmeproduktion!$N$307</f>
        <v>0</v>
      </c>
      <c r="E21" s="95">
        <f>[1]Fjärrvärmeproduktion!$Q$308</f>
        <v>0</v>
      </c>
      <c r="F21" s="95">
        <f>[1]Fjärrvärmeproduktion!$N$309</f>
        <v>0</v>
      </c>
      <c r="G21" s="95">
        <f>[1]Fjärrvärmeproduktion!$R$310</f>
        <v>0</v>
      </c>
      <c r="H21" s="95">
        <f>[1]Fjärrvärmeproduktion!$S$311</f>
        <v>0</v>
      </c>
      <c r="I21" s="95">
        <f>[1]Fjärrvärmeproduktion!$N$312</f>
        <v>0</v>
      </c>
      <c r="J21" s="95">
        <f>[1]Fjärrvärmeproduktion!$T$310</f>
        <v>0</v>
      </c>
      <c r="K21" s="95">
        <f>[1]Fjärrvärmeproduktion!U308</f>
        <v>0</v>
      </c>
      <c r="L21" s="95">
        <f>[1]Fjärrvärmeproduktion!V308</f>
        <v>0</v>
      </c>
      <c r="M21" s="95"/>
      <c r="N21" s="95"/>
      <c r="O21" s="95"/>
      <c r="P21" s="95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5">
        <f>[1]Fjärrvärmeproduktion!$N$314</f>
        <v>6131</v>
      </c>
      <c r="C22" s="95"/>
      <c r="D22" s="95">
        <f>[1]Fjärrvärmeproduktion!$N$315</f>
        <v>0</v>
      </c>
      <c r="E22" s="95">
        <f>[1]Fjärrvärmeproduktion!$Q$316</f>
        <v>0</v>
      </c>
      <c r="F22" s="95">
        <f>[1]Fjärrvärmeproduktion!$N$317</f>
        <v>0</v>
      </c>
      <c r="G22" s="95">
        <f>[1]Fjärrvärmeproduktion!$R$318</f>
        <v>0</v>
      </c>
      <c r="H22" s="95">
        <f>[1]Fjärrvärmeproduktion!$S$319</f>
        <v>0</v>
      </c>
      <c r="I22" s="95">
        <f>[1]Fjärrvärmeproduktion!$N$320</f>
        <v>0</v>
      </c>
      <c r="J22" s="95">
        <f>[1]Fjärrvärmeproduktion!$T$318</f>
        <v>0</v>
      </c>
      <c r="K22" s="95">
        <f>[1]Fjärrvärmeproduktion!U316</f>
        <v>0</v>
      </c>
      <c r="L22" s="95">
        <f>[1]Fjärrvärmeproduktion!V316</f>
        <v>0</v>
      </c>
      <c r="M22" s="95"/>
      <c r="N22" s="95"/>
      <c r="O22" s="95"/>
      <c r="P22" s="95">
        <f t="shared" si="2"/>
        <v>0</v>
      </c>
      <c r="Q22" s="29"/>
      <c r="R22" s="41" t="s">
        <v>24</v>
      </c>
      <c r="S22" s="87" t="str">
        <f>P43/1000 &amp;" GWh"</f>
        <v>215,0805266 GWh</v>
      </c>
      <c r="T22" s="36"/>
      <c r="U22" s="34"/>
    </row>
    <row r="23" spans="1:34" ht="15.75">
      <c r="A23" s="3" t="s">
        <v>23</v>
      </c>
      <c r="B23" s="95">
        <f>[1]Fjärrvärmeproduktion!$N$322</f>
        <v>0</v>
      </c>
      <c r="C23" s="95"/>
      <c r="D23" s="95">
        <f>[1]Fjärrvärmeproduktion!$N$323</f>
        <v>0</v>
      </c>
      <c r="E23" s="95">
        <f>[1]Fjärrvärmeproduktion!$Q$324</f>
        <v>0</v>
      </c>
      <c r="F23" s="95">
        <f>[1]Fjärrvärmeproduktion!$N$325</f>
        <v>0</v>
      </c>
      <c r="G23" s="95">
        <f>[1]Fjärrvärmeproduktion!$R$326</f>
        <v>0</v>
      </c>
      <c r="H23" s="95">
        <f>[1]Fjärrvärmeproduktion!$S$327</f>
        <v>0</v>
      </c>
      <c r="I23" s="95">
        <f>[1]Fjärrvärmeproduktion!$N$328</f>
        <v>0</v>
      </c>
      <c r="J23" s="95">
        <f>[1]Fjärrvärmeproduktion!$T$326</f>
        <v>0</v>
      </c>
      <c r="K23" s="95">
        <f>[1]Fjärrvärmeproduktion!U324</f>
        <v>0</v>
      </c>
      <c r="L23" s="95">
        <f>[1]Fjärrvärmeproduktion!V324</f>
        <v>0</v>
      </c>
      <c r="M23" s="95"/>
      <c r="N23" s="95"/>
      <c r="O23" s="95"/>
      <c r="P23" s="95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5">
        <f>SUM(B18:B23)</f>
        <v>15160</v>
      </c>
      <c r="C24" s="95">
        <f t="shared" ref="C24:O24" si="3">SUM(C18:C23)</f>
        <v>195.89499999999998</v>
      </c>
      <c r="D24" s="95">
        <f t="shared" si="3"/>
        <v>159</v>
      </c>
      <c r="E24" s="95">
        <f t="shared" si="3"/>
        <v>0</v>
      </c>
      <c r="F24" s="95">
        <f t="shared" si="3"/>
        <v>0</v>
      </c>
      <c r="G24" s="95">
        <f t="shared" si="3"/>
        <v>0</v>
      </c>
      <c r="H24" s="95">
        <f t="shared" si="3"/>
        <v>10001</v>
      </c>
      <c r="I24" s="95">
        <f t="shared" si="3"/>
        <v>0</v>
      </c>
      <c r="J24" s="95">
        <f t="shared" si="3"/>
        <v>0</v>
      </c>
      <c r="K24" s="95">
        <f t="shared" si="3"/>
        <v>0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5">
        <f t="shared" si="3"/>
        <v>0</v>
      </c>
      <c r="P24" s="95">
        <f t="shared" si="2"/>
        <v>10355.895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101,7445266 GWh</v>
      </c>
      <c r="T25" s="40">
        <f>C$44</f>
        <v>0.4730531778417173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65,759 GWh</v>
      </c>
      <c r="T26" s="40">
        <f>D$44</f>
        <v>0.30574130089562462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2417 Norsjö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11,03 GWh</v>
      </c>
      <c r="T29" s="40">
        <f>G$44</f>
        <v>5.1283117883160326E-2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36,547 GWh</v>
      </c>
      <c r="T30" s="40">
        <f>H$44</f>
        <v>0.16992240337949777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[1]Slutanvändning!$N$413</f>
        <v>0</v>
      </c>
      <c r="C32" s="107">
        <f>[1]Slutanvändning!$N$414</f>
        <v>903</v>
      </c>
      <c r="D32" s="95">
        <f>[1]Slutanvändning!$N$407</f>
        <v>4274</v>
      </c>
      <c r="E32" s="95">
        <f>[1]Slutanvändning!$Q$408</f>
        <v>0</v>
      </c>
      <c r="F32" s="95">
        <f>[1]Slutanvändning!$N$409</f>
        <v>0</v>
      </c>
      <c r="G32" s="95">
        <f>[1]Slutanvändning!$N$410</f>
        <v>993</v>
      </c>
      <c r="H32" s="95">
        <f>[1]Slutanvändning!$N$411</f>
        <v>0</v>
      </c>
      <c r="I32" s="95">
        <f>[1]Slutanvändning!$N$412</f>
        <v>0</v>
      </c>
      <c r="J32" s="95">
        <v>0</v>
      </c>
      <c r="K32" s="95">
        <f>[1]Slutanvändning!U408</f>
        <v>0</v>
      </c>
      <c r="L32" s="95">
        <f>[1]Slutanvändning!V408</f>
        <v>0</v>
      </c>
      <c r="M32" s="95">
        <v>0</v>
      </c>
      <c r="N32" s="95"/>
      <c r="O32" s="95"/>
      <c r="P32" s="95">
        <f t="shared" ref="P32:P38" si="4">SUM(B32:N32)</f>
        <v>6170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[1]Slutanvändning!$N$422</f>
        <v>46</v>
      </c>
      <c r="C33" s="107">
        <f>[1]Slutanvändning!$N$423</f>
        <v>46250</v>
      </c>
      <c r="D33" s="95">
        <f>[1]Slutanvändning!$N$416</f>
        <v>774</v>
      </c>
      <c r="E33" s="95">
        <f>[1]Slutanvändning!$Q$417</f>
        <v>0</v>
      </c>
      <c r="F33" s="95">
        <f>[1]Slutanvändning!$N$418</f>
        <v>0</v>
      </c>
      <c r="G33" s="95">
        <f>[1]Slutanvändning!$N$419</f>
        <v>0</v>
      </c>
      <c r="H33" s="95">
        <f>[1]Slutanvändning!$N$420</f>
        <v>10209</v>
      </c>
      <c r="I33" s="95">
        <f>[1]Slutanvändning!$N$421</f>
        <v>0</v>
      </c>
      <c r="J33" s="95">
        <v>0</v>
      </c>
      <c r="K33" s="95">
        <f>[1]Slutanvändning!U417</f>
        <v>0</v>
      </c>
      <c r="L33" s="95">
        <f>[1]Slutanvändning!V417</f>
        <v>0</v>
      </c>
      <c r="M33" s="95">
        <v>0</v>
      </c>
      <c r="N33" s="95"/>
      <c r="O33" s="95"/>
      <c r="P33" s="95">
        <f t="shared" si="4"/>
        <v>57279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5">
        <f>[1]Slutanvändning!$N$431</f>
        <v>5643</v>
      </c>
      <c r="C34" s="107">
        <f>[1]Slutanvändning!$N$432</f>
        <v>6536</v>
      </c>
      <c r="D34" s="95">
        <f>[1]Slutanvändning!$N$425</f>
        <v>0</v>
      </c>
      <c r="E34" s="95">
        <f>[1]Slutanvändning!$Q$426</f>
        <v>0</v>
      </c>
      <c r="F34" s="95">
        <f>[1]Slutanvändning!$N$427</f>
        <v>0</v>
      </c>
      <c r="G34" s="95">
        <f>[1]Slutanvändning!$N$428</f>
        <v>0</v>
      </c>
      <c r="H34" s="95">
        <f>[1]Slutanvändning!$N$429</f>
        <v>0</v>
      </c>
      <c r="I34" s="95">
        <f>[1]Slutanvändning!$N$430</f>
        <v>0</v>
      </c>
      <c r="J34" s="95">
        <v>0</v>
      </c>
      <c r="K34" s="95">
        <f>[1]Slutanvändning!U426</f>
        <v>0</v>
      </c>
      <c r="L34" s="95">
        <f>[1]Slutanvändning!V426</f>
        <v>0</v>
      </c>
      <c r="M34" s="95">
        <v>0</v>
      </c>
      <c r="N34" s="95"/>
      <c r="O34" s="95"/>
      <c r="P34" s="95">
        <f t="shared" si="4"/>
        <v>12179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[1]Slutanvändning!$N$440</f>
        <v>0</v>
      </c>
      <c r="C35" s="107">
        <f>[1]Slutanvändning!$N$441</f>
        <v>355</v>
      </c>
      <c r="D35" s="95">
        <f>[1]Slutanvändning!$N$434</f>
        <v>55220</v>
      </c>
      <c r="E35" s="95">
        <f>[1]Slutanvändning!$Q$435</f>
        <v>0</v>
      </c>
      <c r="F35" s="95">
        <f>[1]Slutanvändning!$N$436</f>
        <v>0</v>
      </c>
      <c r="G35" s="95">
        <f>[1]Slutanvändning!$N$437</f>
        <v>10037</v>
      </c>
      <c r="H35" s="95">
        <f>[1]Slutanvändning!$N$438</f>
        <v>0</v>
      </c>
      <c r="I35" s="95">
        <f>[1]Slutanvändning!$N$439</f>
        <v>0</v>
      </c>
      <c r="J35" s="95">
        <v>0</v>
      </c>
      <c r="K35" s="95">
        <f>[1]Slutanvändning!U435</f>
        <v>0</v>
      </c>
      <c r="L35" s="95">
        <f>[1]Slutanvändning!V435</f>
        <v>0</v>
      </c>
      <c r="M35" s="95">
        <v>0</v>
      </c>
      <c r="N35" s="95"/>
      <c r="O35" s="95"/>
      <c r="P35" s="95">
        <f>SUM(B35:N35)</f>
        <v>65612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[1]Slutanvändning!$N$449</f>
        <v>2351</v>
      </c>
      <c r="C36" s="107">
        <f>[1]Slutanvändning!$N$450</f>
        <v>10076</v>
      </c>
      <c r="D36" s="95">
        <f>[1]Slutanvändning!$N$443</f>
        <v>4973</v>
      </c>
      <c r="E36" s="95">
        <f>[1]Slutanvändning!$Q$444</f>
        <v>0</v>
      </c>
      <c r="F36" s="95">
        <f>[1]Slutanvändning!$N$445</f>
        <v>0</v>
      </c>
      <c r="G36" s="95">
        <f>[1]Slutanvändning!$N$446</f>
        <v>0</v>
      </c>
      <c r="H36" s="95">
        <f>[1]Slutanvändning!$N$447</f>
        <v>0</v>
      </c>
      <c r="I36" s="95">
        <f>[1]Slutanvändning!$N$448</f>
        <v>0</v>
      </c>
      <c r="J36" s="95">
        <v>0</v>
      </c>
      <c r="K36" s="95">
        <f>[1]Slutanvändning!U444</f>
        <v>0</v>
      </c>
      <c r="L36" s="95">
        <f>[1]Slutanvändning!V444</f>
        <v>0</v>
      </c>
      <c r="M36" s="95">
        <v>0</v>
      </c>
      <c r="N36" s="95"/>
      <c r="O36" s="95"/>
      <c r="P36" s="95">
        <f t="shared" si="4"/>
        <v>17400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[1]Slutanvändning!$N$458</f>
        <v>2016</v>
      </c>
      <c r="C37" s="135">
        <f>[1]Slutanvändning!$N$459</f>
        <v>24143.979357798162</v>
      </c>
      <c r="D37" s="95">
        <f>[1]Slutanvändning!$N$452</f>
        <v>279</v>
      </c>
      <c r="E37" s="95">
        <f>[1]Slutanvändning!$Q$453</f>
        <v>0</v>
      </c>
      <c r="F37" s="95">
        <f>[1]Slutanvändning!$N$454</f>
        <v>0</v>
      </c>
      <c r="G37" s="95">
        <f>[1]Slutanvändning!$N$455</f>
        <v>0</v>
      </c>
      <c r="H37" s="95">
        <f>[1]Slutanvändning!$N$456</f>
        <v>16337</v>
      </c>
      <c r="I37" s="95">
        <f>[1]Slutanvändning!$N$457</f>
        <v>0</v>
      </c>
      <c r="J37" s="95">
        <v>0</v>
      </c>
      <c r="K37" s="95">
        <f>[1]Slutanvändning!U453</f>
        <v>0</v>
      </c>
      <c r="L37" s="95">
        <f>[1]Slutanvändning!V453</f>
        <v>0</v>
      </c>
      <c r="M37" s="95">
        <v>0</v>
      </c>
      <c r="N37" s="95"/>
      <c r="O37" s="95"/>
      <c r="P37" s="120">
        <f t="shared" si="4"/>
        <v>42775.979357798162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[1]Slutanvändning!$N$467</f>
        <v>3132</v>
      </c>
      <c r="C38" s="107">
        <f>[1]Slutanvändning!$N$468</f>
        <v>2217</v>
      </c>
      <c r="D38" s="95">
        <f>[1]Slutanvändning!$N$461</f>
        <v>80</v>
      </c>
      <c r="E38" s="95">
        <f>[1]Slutanvändning!$Q$462</f>
        <v>0</v>
      </c>
      <c r="F38" s="95">
        <f>[1]Slutanvändning!$N$463</f>
        <v>0</v>
      </c>
      <c r="G38" s="95">
        <f>[1]Slutanvändning!$N$464</f>
        <v>0</v>
      </c>
      <c r="H38" s="95">
        <f>[1]Slutanvändning!$N$465</f>
        <v>0</v>
      </c>
      <c r="I38" s="95">
        <f>[1]Slutanvändning!$N$466</f>
        <v>0</v>
      </c>
      <c r="J38" s="95">
        <v>0</v>
      </c>
      <c r="K38" s="95">
        <f>[1]Slutanvändning!U462</f>
        <v>0</v>
      </c>
      <c r="L38" s="95">
        <f>[1]Slutanvändning!V462</f>
        <v>0</v>
      </c>
      <c r="M38" s="95">
        <v>0</v>
      </c>
      <c r="N38" s="95"/>
      <c r="O38" s="95"/>
      <c r="P38" s="95">
        <f t="shared" si="4"/>
        <v>5429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[1]Slutanvändning!$N$476</f>
        <v>0</v>
      </c>
      <c r="C39" s="135">
        <f>[1]Slutanvändning!$N$477</f>
        <v>3531.020642201835</v>
      </c>
      <c r="D39" s="95">
        <f>[1]Slutanvändning!$N$470</f>
        <v>0</v>
      </c>
      <c r="E39" s="95">
        <f>[1]Slutanvändning!$Q$471</f>
        <v>0</v>
      </c>
      <c r="F39" s="95">
        <f>[1]Slutanvändning!$N$472</f>
        <v>0</v>
      </c>
      <c r="G39" s="95">
        <f>[1]Slutanvändning!$N$473</f>
        <v>0</v>
      </c>
      <c r="H39" s="95">
        <f>[1]Slutanvändning!$N$474</f>
        <v>0</v>
      </c>
      <c r="I39" s="95">
        <f>[1]Slutanvändning!$N$475</f>
        <v>0</v>
      </c>
      <c r="J39" s="95">
        <v>0</v>
      </c>
      <c r="K39" s="95">
        <f>[1]Slutanvändning!U471</f>
        <v>0</v>
      </c>
      <c r="L39" s="95">
        <f>[1]Slutanvändning!V471</f>
        <v>0</v>
      </c>
      <c r="M39" s="95">
        <v>0</v>
      </c>
      <c r="N39" s="95"/>
      <c r="O39" s="95"/>
      <c r="P39" s="120">
        <f>SUM(B39:N39)</f>
        <v>3531.020642201835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13188</v>
      </c>
      <c r="C40" s="95">
        <f t="shared" ref="C40:O40" si="5">SUM(C32:C39)</f>
        <v>94012</v>
      </c>
      <c r="D40" s="95">
        <f t="shared" si="5"/>
        <v>65600</v>
      </c>
      <c r="E40" s="95">
        <f t="shared" si="5"/>
        <v>0</v>
      </c>
      <c r="F40" s="95">
        <f>SUM(F32:F39)</f>
        <v>0</v>
      </c>
      <c r="G40" s="95">
        <f t="shared" si="5"/>
        <v>11030</v>
      </c>
      <c r="H40" s="95">
        <f t="shared" si="5"/>
        <v>26546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95">
        <f>SUM(B40:N40)</f>
        <v>210376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9,5086316 GWh</v>
      </c>
      <c r="T41" s="62"/>
    </row>
    <row r="42" spans="1:47">
      <c r="A42" s="44" t="s">
        <v>43</v>
      </c>
      <c r="B42" s="96">
        <f>B39+B38+B37</f>
        <v>5148</v>
      </c>
      <c r="C42" s="96">
        <f>C39+C38+C37</f>
        <v>29891.999999999996</v>
      </c>
      <c r="D42" s="96">
        <f>D39+D38+D37</f>
        <v>359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16337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51736</v>
      </c>
      <c r="Q42" s="32"/>
      <c r="R42" s="39" t="s">
        <v>41</v>
      </c>
      <c r="S42" s="9" t="str">
        <f>P42/1000 &amp;" GWh"</f>
        <v>51,736 GWh</v>
      </c>
      <c r="T42" s="40">
        <f>P42/P40</f>
        <v>0.2459215880138419</v>
      </c>
    </row>
    <row r="43" spans="1:47">
      <c r="A43" s="45" t="s">
        <v>45</v>
      </c>
      <c r="B43" s="121"/>
      <c r="C43" s="122">
        <f>C40+C24-C7+C46</f>
        <v>101744.52660000001</v>
      </c>
      <c r="D43" s="122">
        <f t="shared" ref="D43:O43" si="7">D11+D24+D40</f>
        <v>65759</v>
      </c>
      <c r="E43" s="122">
        <f t="shared" si="7"/>
        <v>0</v>
      </c>
      <c r="F43" s="122">
        <f t="shared" si="7"/>
        <v>0</v>
      </c>
      <c r="G43" s="122">
        <f t="shared" si="7"/>
        <v>11030</v>
      </c>
      <c r="H43" s="122">
        <f t="shared" si="7"/>
        <v>36547</v>
      </c>
      <c r="I43" s="122">
        <f t="shared" si="7"/>
        <v>0</v>
      </c>
      <c r="J43" s="122">
        <f t="shared" si="7"/>
        <v>0</v>
      </c>
      <c r="K43" s="122">
        <f t="shared" si="7"/>
        <v>0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215080.52660000001</v>
      </c>
      <c r="Q43" s="32"/>
      <c r="R43" s="39" t="s">
        <v>42</v>
      </c>
      <c r="S43" s="9" t="str">
        <f>P36/1000 &amp;" GWh"</f>
        <v>17,4 GWh</v>
      </c>
      <c r="T43" s="60">
        <f>P36/P40</f>
        <v>8.2709054264745022E-2</v>
      </c>
    </row>
    <row r="44" spans="1:47">
      <c r="A44" s="45" t="s">
        <v>46</v>
      </c>
      <c r="B44" s="98"/>
      <c r="C44" s="106">
        <f>C43/$P$43</f>
        <v>0.4730531778417173</v>
      </c>
      <c r="D44" s="106">
        <f t="shared" ref="D44:P44" si="8">D43/$P$43</f>
        <v>0.30574130089562462</v>
      </c>
      <c r="E44" s="106">
        <f t="shared" si="8"/>
        <v>0</v>
      </c>
      <c r="F44" s="106">
        <f t="shared" si="8"/>
        <v>0</v>
      </c>
      <c r="G44" s="106">
        <f t="shared" si="8"/>
        <v>5.1283117883160326E-2</v>
      </c>
      <c r="H44" s="106">
        <f t="shared" si="8"/>
        <v>0.16992240337949777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12,179 GWh</v>
      </c>
      <c r="T44" s="40">
        <f>P34/P40</f>
        <v>5.789158459139826E-2</v>
      </c>
      <c r="U44" s="34"/>
    </row>
    <row r="45" spans="1:47">
      <c r="A45" s="46"/>
      <c r="B45" s="107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6,17 GWh</v>
      </c>
      <c r="T45" s="40">
        <f>P32/P40</f>
        <v>2.9328440506521655E-2</v>
      </c>
      <c r="U45" s="34"/>
    </row>
    <row r="46" spans="1:47">
      <c r="A46" s="46" t="s">
        <v>49</v>
      </c>
      <c r="B46" s="66">
        <f>B24-B40</f>
        <v>1972</v>
      </c>
      <c r="C46" s="66">
        <f>(C40+C24)*0.08</f>
        <v>7536.6316000000006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57,279 GWh</v>
      </c>
      <c r="T46" s="60">
        <f>P33/P40</f>
        <v>0.27226965053047875</v>
      </c>
      <c r="U46" s="34"/>
    </row>
    <row r="47" spans="1:47">
      <c r="A47" s="46" t="s">
        <v>51</v>
      </c>
      <c r="B47" s="99">
        <f>B46/B24</f>
        <v>0.13007915567282322</v>
      </c>
      <c r="C47" s="99">
        <f>C46/(C40+C24)</f>
        <v>0.08</v>
      </c>
      <c r="D47" s="54"/>
      <c r="E47" s="54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65,612 GWh</v>
      </c>
      <c r="T47" s="60">
        <f>P35/P40</f>
        <v>0.31187968209301442</v>
      </c>
    </row>
    <row r="48" spans="1:47" ht="15.75" thickBot="1">
      <c r="A48" s="11"/>
      <c r="B48" s="100"/>
      <c r="C48" s="102"/>
      <c r="D48" s="102"/>
      <c r="E48" s="102"/>
      <c r="F48" s="103"/>
      <c r="G48" s="102"/>
      <c r="H48" s="102"/>
      <c r="I48" s="103"/>
      <c r="J48" s="102"/>
      <c r="K48" s="102"/>
      <c r="L48" s="102"/>
      <c r="M48" s="102"/>
      <c r="N48" s="103"/>
      <c r="O48" s="103"/>
      <c r="P48" s="103"/>
      <c r="Q48" s="86"/>
      <c r="R48" s="67" t="s">
        <v>50</v>
      </c>
      <c r="S48" s="68" t="str">
        <f>P40/1000 &amp;" GWh"</f>
        <v>210,376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00"/>
      <c r="C49" s="102"/>
      <c r="D49" s="102"/>
      <c r="E49" s="102"/>
      <c r="F49" s="103"/>
      <c r="G49" s="102"/>
      <c r="H49" s="102"/>
      <c r="I49" s="103"/>
      <c r="J49" s="102"/>
      <c r="K49" s="102"/>
      <c r="L49" s="102"/>
      <c r="M49" s="102"/>
      <c r="N49" s="103"/>
      <c r="O49" s="103"/>
      <c r="P49" s="103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topLeftCell="F7" zoomScale="70" zoomScaleNormal="7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8" t="s">
        <v>75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32</v>
      </c>
      <c r="E3" s="52" t="s">
        <v>2</v>
      </c>
      <c r="F3" s="53" t="s">
        <v>3</v>
      </c>
      <c r="G3" s="52" t="s">
        <v>17</v>
      </c>
      <c r="H3" s="52" t="s">
        <v>52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64</v>
      </c>
      <c r="N3" s="52" t="s">
        <v>64</v>
      </c>
      <c r="O3" s="53" t="s">
        <v>64</v>
      </c>
      <c r="P3" s="55" t="s">
        <v>9</v>
      </c>
      <c r="Q3" s="51"/>
      <c r="AG3" s="51"/>
      <c r="AH3" s="51"/>
    </row>
    <row r="4" spans="1:34" s="27" customFormat="1" ht="11.25">
      <c r="A4" s="80" t="s">
        <v>56</v>
      </c>
      <c r="C4" s="79" t="s">
        <v>54</v>
      </c>
      <c r="D4" s="79" t="s">
        <v>55</v>
      </c>
      <c r="E4" s="25"/>
      <c r="F4" s="79" t="s">
        <v>57</v>
      </c>
      <c r="G4" s="25"/>
      <c r="H4" s="25"/>
      <c r="I4" s="79" t="s">
        <v>58</v>
      </c>
      <c r="J4" s="25"/>
      <c r="K4" s="25"/>
      <c r="L4" s="25"/>
      <c r="M4" s="25"/>
      <c r="N4" s="26"/>
      <c r="O4" s="26"/>
      <c r="P4" s="81" t="s">
        <v>62</v>
      </c>
      <c r="Q4" s="28"/>
      <c r="AG4" s="28"/>
      <c r="AH4" s="28"/>
    </row>
    <row r="5" spans="1:34" ht="15.75">
      <c r="A5" s="3" t="s">
        <v>53</v>
      </c>
      <c r="B5" s="57"/>
      <c r="C5" s="108">
        <f>[1]Solceller!$C$7</f>
        <v>38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>
        <f>SUM(D5:O5)</f>
        <v>0</v>
      </c>
      <c r="Q5" s="51"/>
      <c r="AG5" s="51"/>
      <c r="AH5" s="51"/>
    </row>
    <row r="6" spans="1:34" ht="15.75">
      <c r="A6" s="3"/>
      <c r="B6" s="57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>
        <f t="shared" ref="P6:P11" si="0">SUM(D6:O6)</f>
        <v>0</v>
      </c>
      <c r="Q6" s="51"/>
      <c r="AG6" s="51"/>
      <c r="AH6" s="51"/>
    </row>
    <row r="7" spans="1:34" ht="15.75">
      <c r="A7" s="3" t="s">
        <v>10</v>
      </c>
      <c r="B7" s="57"/>
      <c r="C7" s="95">
        <f>[1]Elproduktion!$N$162</f>
        <v>0</v>
      </c>
      <c r="D7" s="95">
        <f>[1]Elproduktion!$N$163</f>
        <v>0</v>
      </c>
      <c r="E7" s="95">
        <f>[1]Elproduktion!$Q$164</f>
        <v>0</v>
      </c>
      <c r="F7" s="95">
        <f>[1]Elproduktion!$N$165</f>
        <v>0</v>
      </c>
      <c r="G7" s="95">
        <f>[1]Elproduktion!$R$166</f>
        <v>0</v>
      </c>
      <c r="H7" s="95">
        <f>[1]Elproduktion!$S$167</f>
        <v>0</v>
      </c>
      <c r="I7" s="95">
        <f>[1]Elproduktion!$N$168</f>
        <v>0</v>
      </c>
      <c r="J7" s="95">
        <f>[1]Elproduktion!$T$166</f>
        <v>0</v>
      </c>
      <c r="K7" s="95">
        <f>[1]Elproduktion!U164</f>
        <v>0</v>
      </c>
      <c r="L7" s="95">
        <f>[1]Elproduktion!V164</f>
        <v>0</v>
      </c>
      <c r="M7" s="95"/>
      <c r="N7" s="95"/>
      <c r="O7" s="95"/>
      <c r="P7" s="95">
        <f t="shared" si="0"/>
        <v>0</v>
      </c>
      <c r="Q7" s="51"/>
      <c r="AG7" s="51"/>
      <c r="AH7" s="51"/>
    </row>
    <row r="8" spans="1:34" ht="15.75">
      <c r="A8" s="3" t="s">
        <v>11</v>
      </c>
      <c r="B8" s="57"/>
      <c r="C8" s="95">
        <f>[1]Elproduktion!$N$170</f>
        <v>0</v>
      </c>
      <c r="D8" s="95">
        <f>[1]Elproduktion!$N$171</f>
        <v>0</v>
      </c>
      <c r="E8" s="95">
        <f>[1]Elproduktion!$Q$172</f>
        <v>0</v>
      </c>
      <c r="F8" s="95">
        <f>[1]Elproduktion!$N$173</f>
        <v>0</v>
      </c>
      <c r="G8" s="95">
        <f>[1]Elproduktion!$R$174</f>
        <v>0</v>
      </c>
      <c r="H8" s="95">
        <f>[1]Elproduktion!$S$175</f>
        <v>0</v>
      </c>
      <c r="I8" s="95">
        <f>[1]Elproduktion!$N$176</f>
        <v>0</v>
      </c>
      <c r="J8" s="95">
        <f>[1]Elproduktion!$T$174</f>
        <v>0</v>
      </c>
      <c r="K8" s="95">
        <f>[1]Elproduktion!U172</f>
        <v>0</v>
      </c>
      <c r="L8" s="95">
        <f>[1]Elproduktion!V172</f>
        <v>0</v>
      </c>
      <c r="M8" s="95"/>
      <c r="N8" s="95"/>
      <c r="O8" s="95"/>
      <c r="P8" s="95">
        <f t="shared" si="0"/>
        <v>0</v>
      </c>
      <c r="Q8" s="51"/>
      <c r="AG8" s="51"/>
      <c r="AH8" s="51"/>
    </row>
    <row r="9" spans="1:34" ht="15.75">
      <c r="A9" s="3" t="s">
        <v>12</v>
      </c>
      <c r="B9" s="57"/>
      <c r="C9" s="95">
        <f>[1]Elproduktion!$N$178</f>
        <v>39732</v>
      </c>
      <c r="D9" s="95">
        <f>[1]Elproduktion!$N$179</f>
        <v>0</v>
      </c>
      <c r="E9" s="95">
        <f>[1]Elproduktion!$Q$180</f>
        <v>0</v>
      </c>
      <c r="F9" s="95">
        <f>[1]Elproduktion!$N$181</f>
        <v>0</v>
      </c>
      <c r="G9" s="95">
        <f>[1]Elproduktion!$R$182</f>
        <v>0</v>
      </c>
      <c r="H9" s="95">
        <f>[1]Elproduktion!$S$183</f>
        <v>0</v>
      </c>
      <c r="I9" s="95">
        <f>[1]Elproduktion!$N$184</f>
        <v>0</v>
      </c>
      <c r="J9" s="95">
        <f>[1]Elproduktion!$T$182</f>
        <v>0</v>
      </c>
      <c r="K9" s="95">
        <f>[1]Elproduktion!U180</f>
        <v>0</v>
      </c>
      <c r="L9" s="95">
        <f>[1]Elproduktion!V180</f>
        <v>0</v>
      </c>
      <c r="M9" s="95"/>
      <c r="N9" s="95"/>
      <c r="O9" s="95"/>
      <c r="P9" s="95">
        <f t="shared" si="0"/>
        <v>0</v>
      </c>
      <c r="Q9" s="51"/>
      <c r="AG9" s="51"/>
      <c r="AH9" s="51"/>
    </row>
    <row r="10" spans="1:34" ht="15.75">
      <c r="A10" s="3" t="s">
        <v>13</v>
      </c>
      <c r="B10" s="57"/>
      <c r="C10" s="95">
        <f>[1]Elproduktion!$N$186</f>
        <v>49648</v>
      </c>
      <c r="D10" s="95">
        <f>[1]Elproduktion!$N$187</f>
        <v>0</v>
      </c>
      <c r="E10" s="95">
        <f>[1]Elproduktion!$Q$188</f>
        <v>0</v>
      </c>
      <c r="F10" s="95">
        <f>[1]Elproduktion!$N$189</f>
        <v>0</v>
      </c>
      <c r="G10" s="95">
        <f>[1]Elproduktion!$R$190</f>
        <v>0</v>
      </c>
      <c r="H10" s="95">
        <f>[1]Elproduktion!$S$191</f>
        <v>0</v>
      </c>
      <c r="I10" s="95">
        <f>[1]Elproduktion!$N$192</f>
        <v>0</v>
      </c>
      <c r="J10" s="95">
        <f>[1]Elproduktion!$T$190</f>
        <v>0</v>
      </c>
      <c r="K10" s="95">
        <f>[1]Elproduktion!U188</f>
        <v>0</v>
      </c>
      <c r="L10" s="95">
        <f>[1]Elproduktion!V188</f>
        <v>0</v>
      </c>
      <c r="M10" s="95"/>
      <c r="N10" s="95"/>
      <c r="O10" s="95"/>
      <c r="P10" s="95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14</v>
      </c>
      <c r="B11" s="57"/>
      <c r="C11" s="108">
        <f>SUM(C5:C10)</f>
        <v>89418</v>
      </c>
      <c r="D11" s="95">
        <f t="shared" ref="D11:O11" si="1">SUM(D5:D10)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  <c r="J11" s="95">
        <f t="shared" si="1"/>
        <v>0</v>
      </c>
      <c r="K11" s="95">
        <f t="shared" si="1"/>
        <v>0</v>
      </c>
      <c r="L11" s="95">
        <f t="shared" si="1"/>
        <v>0</v>
      </c>
      <c r="M11" s="95">
        <f t="shared" si="1"/>
        <v>0</v>
      </c>
      <c r="N11" s="95">
        <f t="shared" si="1"/>
        <v>0</v>
      </c>
      <c r="O11" s="95">
        <f t="shared" si="1"/>
        <v>0</v>
      </c>
      <c r="P11" s="95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15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8" t="str">
        <f>A2</f>
        <v>2409 Robertsfors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16</v>
      </c>
      <c r="C16" s="65" t="s">
        <v>8</v>
      </c>
      <c r="D16" s="52" t="s">
        <v>32</v>
      </c>
      <c r="E16" s="52" t="s">
        <v>2</v>
      </c>
      <c r="F16" s="53" t="s">
        <v>3</v>
      </c>
      <c r="G16" s="52" t="s">
        <v>17</v>
      </c>
      <c r="H16" s="52" t="s">
        <v>52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64</v>
      </c>
      <c r="N16" s="52" t="s">
        <v>64</v>
      </c>
      <c r="O16" s="53" t="s">
        <v>64</v>
      </c>
      <c r="P16" s="55" t="s">
        <v>9</v>
      </c>
      <c r="Q16" s="51"/>
      <c r="AG16" s="51"/>
      <c r="AH16" s="51"/>
    </row>
    <row r="17" spans="1:34" s="27" customFormat="1" ht="11.25">
      <c r="A17" s="80" t="s">
        <v>56</v>
      </c>
      <c r="B17" s="79" t="s">
        <v>59</v>
      </c>
      <c r="C17" s="47"/>
      <c r="D17" s="79" t="s">
        <v>55</v>
      </c>
      <c r="E17" s="25"/>
      <c r="F17" s="79" t="s">
        <v>57</v>
      </c>
      <c r="G17" s="25"/>
      <c r="H17" s="25"/>
      <c r="I17" s="79" t="s">
        <v>58</v>
      </c>
      <c r="J17" s="25"/>
      <c r="K17" s="25"/>
      <c r="L17" s="25"/>
      <c r="M17" s="25"/>
      <c r="N17" s="26"/>
      <c r="O17" s="26"/>
      <c r="P17" s="81" t="s">
        <v>62</v>
      </c>
      <c r="Q17" s="28"/>
      <c r="AG17" s="28"/>
      <c r="AH17" s="28"/>
    </row>
    <row r="18" spans="1:34" ht="15.75">
      <c r="A18" s="3" t="s">
        <v>18</v>
      </c>
      <c r="B18" s="95">
        <f>[1]Fjärrvärmeproduktion!$N$226</f>
        <v>0</v>
      </c>
      <c r="C18" s="95"/>
      <c r="D18" s="95">
        <f>[1]Fjärrvärmeproduktion!$N$227</f>
        <v>0</v>
      </c>
      <c r="E18" s="95">
        <f>[1]Fjärrvärmeproduktion!$Q$228</f>
        <v>0</v>
      </c>
      <c r="F18" s="95">
        <f>[1]Fjärrvärmeproduktion!$N$229</f>
        <v>0</v>
      </c>
      <c r="G18" s="95">
        <f>[1]Fjärrvärmeproduktion!$R$230</f>
        <v>0</v>
      </c>
      <c r="H18" s="95">
        <f>[1]Fjärrvärmeproduktion!$S$231</f>
        <v>0</v>
      </c>
      <c r="I18" s="95">
        <f>[1]Fjärrvärmeproduktion!$N$232</f>
        <v>0</v>
      </c>
      <c r="J18" s="95">
        <f>[1]Fjärrvärmeproduktion!$T$230</f>
        <v>0</v>
      </c>
      <c r="K18" s="95">
        <f>[1]Fjärrvärmeproduktion!U228</f>
        <v>0</v>
      </c>
      <c r="L18" s="95">
        <f>[1]Fjärrvärmeproduktion!V228</f>
        <v>0</v>
      </c>
      <c r="M18" s="95"/>
      <c r="N18" s="95"/>
      <c r="O18" s="95"/>
      <c r="P18" s="95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95">
        <f>[1]Fjärrvärmeproduktion!$N$234</f>
        <v>15603</v>
      </c>
      <c r="C19" s="95"/>
      <c r="D19" s="95">
        <f>[1]Fjärrvärmeproduktion!$N$235</f>
        <v>169</v>
      </c>
      <c r="E19" s="95">
        <f>[1]Fjärrvärmeproduktion!$Q$236</f>
        <v>0</v>
      </c>
      <c r="F19" s="95">
        <f>[1]Fjärrvärmeproduktion!$N$237</f>
        <v>0</v>
      </c>
      <c r="G19" s="95">
        <f>[1]Fjärrvärmeproduktion!$R$238</f>
        <v>0</v>
      </c>
      <c r="H19" s="95">
        <f>[1]Fjärrvärmeproduktion!$S$239</f>
        <v>16885</v>
      </c>
      <c r="I19" s="95">
        <f>[1]Fjärrvärmeproduktion!$N$240</f>
        <v>0</v>
      </c>
      <c r="J19" s="95">
        <f>[1]Fjärrvärmeproduktion!$T$238</f>
        <v>0</v>
      </c>
      <c r="K19" s="95">
        <f>[1]Fjärrvärmeproduktion!U236</f>
        <v>0</v>
      </c>
      <c r="L19" s="95">
        <f>[1]Fjärrvärmeproduktion!V236</f>
        <v>0</v>
      </c>
      <c r="M19" s="95"/>
      <c r="N19" s="95"/>
      <c r="O19" s="95"/>
      <c r="P19" s="95">
        <f t="shared" ref="P19:P24" si="2">SUM(C19:O19)</f>
        <v>17054</v>
      </c>
      <c r="Q19" s="2"/>
      <c r="R19" s="2"/>
      <c r="S19" s="2"/>
      <c r="T19" s="2"/>
    </row>
    <row r="20" spans="1:34" ht="15.75">
      <c r="A20" s="3" t="s">
        <v>20</v>
      </c>
      <c r="B20" s="95">
        <f>[1]Fjärrvärmeproduktion!$N$242</f>
        <v>0</v>
      </c>
      <c r="C20" s="95"/>
      <c r="D20" s="95">
        <f>[1]Fjärrvärmeproduktion!$N$243</f>
        <v>0</v>
      </c>
      <c r="E20" s="95">
        <f>[1]Fjärrvärmeproduktion!$Q$244</f>
        <v>0</v>
      </c>
      <c r="F20" s="95">
        <f>[1]Fjärrvärmeproduktion!$N$245</f>
        <v>0</v>
      </c>
      <c r="G20" s="95">
        <f>[1]Fjärrvärmeproduktion!$R$246</f>
        <v>0</v>
      </c>
      <c r="H20" s="95">
        <f>[1]Fjärrvärmeproduktion!$S$247</f>
        <v>0</v>
      </c>
      <c r="I20" s="95">
        <f>[1]Fjärrvärmeproduktion!$N$248</f>
        <v>0</v>
      </c>
      <c r="J20" s="95">
        <f>[1]Fjärrvärmeproduktion!$T$246</f>
        <v>0</v>
      </c>
      <c r="K20" s="95">
        <f>[1]Fjärrvärmeproduktion!U244</f>
        <v>0</v>
      </c>
      <c r="L20" s="95">
        <f>[1]Fjärrvärmeproduktion!V244</f>
        <v>0</v>
      </c>
      <c r="M20" s="95"/>
      <c r="N20" s="95"/>
      <c r="O20" s="95"/>
      <c r="P20" s="95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95">
        <f>[1]Fjärrvärmeproduktion!$N$250</f>
        <v>0</v>
      </c>
      <c r="C21" s="95"/>
      <c r="D21" s="95">
        <f>[1]Fjärrvärmeproduktion!$N$251</f>
        <v>0</v>
      </c>
      <c r="E21" s="95">
        <f>[1]Fjärrvärmeproduktion!$Q$252</f>
        <v>0</v>
      </c>
      <c r="F21" s="95">
        <f>[1]Fjärrvärmeproduktion!$N$253</f>
        <v>0</v>
      </c>
      <c r="G21" s="95">
        <f>[1]Fjärrvärmeproduktion!$R$254</f>
        <v>0</v>
      </c>
      <c r="H21" s="95">
        <f>[1]Fjärrvärmeproduktion!$S$255</f>
        <v>0</v>
      </c>
      <c r="I21" s="95">
        <f>[1]Fjärrvärmeproduktion!$N$256</f>
        <v>0</v>
      </c>
      <c r="J21" s="95">
        <f>[1]Fjärrvärmeproduktion!$T$254</f>
        <v>0</v>
      </c>
      <c r="K21" s="95">
        <f>[1]Fjärrvärmeproduktion!U252</f>
        <v>0</v>
      </c>
      <c r="L21" s="95">
        <f>[1]Fjärrvärmeproduktion!V252</f>
        <v>0</v>
      </c>
      <c r="M21" s="95"/>
      <c r="N21" s="95"/>
      <c r="O21" s="95"/>
      <c r="P21" s="95">
        <f t="shared" si="2"/>
        <v>0</v>
      </c>
      <c r="Q21" s="2"/>
      <c r="R21" s="35"/>
      <c r="S21" s="35"/>
      <c r="T21" s="35"/>
    </row>
    <row r="22" spans="1:34" ht="15.75">
      <c r="A22" s="3" t="s">
        <v>22</v>
      </c>
      <c r="B22" s="95">
        <f>[1]Fjärrvärmeproduktion!$N$258</f>
        <v>0</v>
      </c>
      <c r="C22" s="95"/>
      <c r="D22" s="95">
        <f>[1]Fjärrvärmeproduktion!$N$259</f>
        <v>0</v>
      </c>
      <c r="E22" s="95">
        <f>[1]Fjärrvärmeproduktion!$Q$260</f>
        <v>0</v>
      </c>
      <c r="F22" s="95">
        <f>[1]Fjärrvärmeproduktion!$N$261</f>
        <v>0</v>
      </c>
      <c r="G22" s="95">
        <f>[1]Fjärrvärmeproduktion!$R$262</f>
        <v>0</v>
      </c>
      <c r="H22" s="95">
        <f>[1]Fjärrvärmeproduktion!$S$263</f>
        <v>0</v>
      </c>
      <c r="I22" s="95">
        <f>[1]Fjärrvärmeproduktion!$N$264</f>
        <v>0</v>
      </c>
      <c r="J22" s="95">
        <f>[1]Fjärrvärmeproduktion!$T$262</f>
        <v>0</v>
      </c>
      <c r="K22" s="95">
        <f>[1]Fjärrvärmeproduktion!U260</f>
        <v>0</v>
      </c>
      <c r="L22" s="95">
        <f>[1]Fjärrvärmeproduktion!V260</f>
        <v>0</v>
      </c>
      <c r="M22" s="95"/>
      <c r="N22" s="95"/>
      <c r="O22" s="95"/>
      <c r="P22" s="95">
        <f t="shared" si="2"/>
        <v>0</v>
      </c>
      <c r="Q22" s="29"/>
      <c r="R22" s="41" t="s">
        <v>24</v>
      </c>
      <c r="S22" s="87" t="str">
        <f>P43/1000 &amp;" GWh"</f>
        <v>234,98724 GWh</v>
      </c>
      <c r="T22" s="36"/>
      <c r="U22" s="34"/>
    </row>
    <row r="23" spans="1:34" ht="15.75">
      <c r="A23" s="3" t="s">
        <v>23</v>
      </c>
      <c r="B23" s="95">
        <f>[1]Fjärrvärmeproduktion!$N$266</f>
        <v>0</v>
      </c>
      <c r="C23" s="95"/>
      <c r="D23" s="95">
        <f>[1]Fjärrvärmeproduktion!$N$267</f>
        <v>0</v>
      </c>
      <c r="E23" s="95">
        <f>[1]Fjärrvärmeproduktion!$Q$268</f>
        <v>0</v>
      </c>
      <c r="F23" s="95">
        <f>[1]Fjärrvärmeproduktion!$N$269</f>
        <v>0</v>
      </c>
      <c r="G23" s="95">
        <f>[1]Fjärrvärmeproduktion!$R$270</f>
        <v>0</v>
      </c>
      <c r="H23" s="95">
        <f>[1]Fjärrvärmeproduktion!$S$271</f>
        <v>0</v>
      </c>
      <c r="I23" s="95">
        <f>[1]Fjärrvärmeproduktion!$N$272</f>
        <v>0</v>
      </c>
      <c r="J23" s="95">
        <f>[1]Fjärrvärmeproduktion!$T$270</f>
        <v>0</v>
      </c>
      <c r="K23" s="95">
        <f>[1]Fjärrvärmeproduktion!U268</f>
        <v>0</v>
      </c>
      <c r="L23" s="95">
        <f>[1]Fjärrvärmeproduktion!V268</f>
        <v>0</v>
      </c>
      <c r="M23" s="95"/>
      <c r="N23" s="95"/>
      <c r="O23" s="95"/>
      <c r="P23" s="95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14</v>
      </c>
      <c r="B24" s="95">
        <f>SUM(B18:B23)</f>
        <v>15603</v>
      </c>
      <c r="C24" s="95">
        <f t="shared" ref="C24:O24" si="3">SUM(C18:C23)</f>
        <v>0</v>
      </c>
      <c r="D24" s="95">
        <f t="shared" si="3"/>
        <v>169</v>
      </c>
      <c r="E24" s="95">
        <f t="shared" si="3"/>
        <v>0</v>
      </c>
      <c r="F24" s="95">
        <f t="shared" si="3"/>
        <v>0</v>
      </c>
      <c r="G24" s="95">
        <f t="shared" si="3"/>
        <v>0</v>
      </c>
      <c r="H24" s="95">
        <f t="shared" si="3"/>
        <v>16885</v>
      </c>
      <c r="I24" s="95">
        <f t="shared" si="3"/>
        <v>0</v>
      </c>
      <c r="J24" s="95">
        <f t="shared" si="3"/>
        <v>0</v>
      </c>
      <c r="K24" s="95">
        <f t="shared" si="3"/>
        <v>0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5">
        <f t="shared" si="3"/>
        <v>0</v>
      </c>
      <c r="P24" s="95">
        <f t="shared" si="2"/>
        <v>17054</v>
      </c>
      <c r="Q24" s="29"/>
      <c r="R24" s="39"/>
      <c r="S24" s="2" t="s">
        <v>25</v>
      </c>
      <c r="T24" s="37" t="s">
        <v>26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4" t="str">
        <f>C30</f>
        <v>El</v>
      </c>
      <c r="S25" s="58" t="str">
        <f>C43/1000 &amp;" GWh"</f>
        <v>104,65524 GWh</v>
      </c>
      <c r="T25" s="40">
        <f>C$44</f>
        <v>0.44536562921459061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5" t="str">
        <f>D30</f>
        <v>Oljeprodukter</v>
      </c>
      <c r="S26" s="58" t="str">
        <f>D43/1000 &amp;" GWh"</f>
        <v>74,652 GWh</v>
      </c>
      <c r="T26" s="40">
        <f>D$44</f>
        <v>0.31768533474413335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5" t="str">
        <f>E30</f>
        <v>Kol och koks</v>
      </c>
      <c r="S27" s="10" t="str">
        <f>E43/1000 &amp;" GWh"</f>
        <v>0 GWh</v>
      </c>
      <c r="T27" s="40">
        <f>E$44</f>
        <v>0</v>
      </c>
      <c r="U27" s="34"/>
    </row>
    <row r="28" spans="1:34" ht="18.75">
      <c r="A28" s="1" t="s">
        <v>27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5" t="str">
        <f>F30</f>
        <v>Gasol/naturgas</v>
      </c>
      <c r="S28" s="61" t="str">
        <f>F43/1000 &amp;" GWh"</f>
        <v>0 GWh</v>
      </c>
      <c r="T28" s="40">
        <f>F$44</f>
        <v>0</v>
      </c>
      <c r="U28" s="34"/>
    </row>
    <row r="29" spans="1:34" ht="15.75">
      <c r="A29" s="78" t="str">
        <f>A2</f>
        <v>2409 Robertsfors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5" t="str">
        <f>G30</f>
        <v>Biodrivmedel</v>
      </c>
      <c r="S29" s="58" t="str">
        <f>G43/1000&amp;" GWh"</f>
        <v>12,354 GWh</v>
      </c>
      <c r="T29" s="40">
        <f>G$44</f>
        <v>5.2573067371658143E-2</v>
      </c>
      <c r="U29" s="34"/>
    </row>
    <row r="30" spans="1:34" ht="30">
      <c r="A30" s="4">
        <v>2017</v>
      </c>
      <c r="B30" s="65" t="s">
        <v>66</v>
      </c>
      <c r="C30" s="54" t="s">
        <v>8</v>
      </c>
      <c r="D30" s="52" t="s">
        <v>32</v>
      </c>
      <c r="E30" s="52" t="s">
        <v>2</v>
      </c>
      <c r="F30" s="53" t="s">
        <v>3</v>
      </c>
      <c r="G30" s="52" t="s">
        <v>28</v>
      </c>
      <c r="H30" s="52" t="s">
        <v>52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67</v>
      </c>
      <c r="N30" s="52" t="s">
        <v>64</v>
      </c>
      <c r="O30" s="53" t="s">
        <v>64</v>
      </c>
      <c r="P30" s="55" t="s">
        <v>29</v>
      </c>
      <c r="Q30" s="29"/>
      <c r="R30" s="84" t="str">
        <f>H30</f>
        <v>Biobränslen</v>
      </c>
      <c r="S30" s="58" t="str">
        <f>H43/1000&amp;" GWh"</f>
        <v>43,326 GWh</v>
      </c>
      <c r="T30" s="40">
        <f>H$44</f>
        <v>0.18437596866961797</v>
      </c>
      <c r="U30" s="34"/>
    </row>
    <row r="31" spans="1:34" s="27" customFormat="1">
      <c r="A31" s="24"/>
      <c r="B31" s="79" t="s">
        <v>61</v>
      </c>
      <c r="C31" s="82" t="s">
        <v>60</v>
      </c>
      <c r="D31" s="79" t="s">
        <v>55</v>
      </c>
      <c r="E31" s="25"/>
      <c r="F31" s="79" t="s">
        <v>57</v>
      </c>
      <c r="G31" s="79" t="s">
        <v>84</v>
      </c>
      <c r="H31" s="79" t="s">
        <v>65</v>
      </c>
      <c r="I31" s="79" t="s">
        <v>58</v>
      </c>
      <c r="J31" s="25"/>
      <c r="K31" s="25"/>
      <c r="L31" s="25"/>
      <c r="M31" s="25"/>
      <c r="N31" s="26"/>
      <c r="O31" s="26"/>
      <c r="P31" s="81" t="s">
        <v>63</v>
      </c>
      <c r="Q31" s="30"/>
      <c r="R31" s="84" t="str">
        <f>I30</f>
        <v>Biogas</v>
      </c>
      <c r="S31" s="58" t="str">
        <f>I43/1000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30</v>
      </c>
      <c r="B32" s="95">
        <f>[1]Slutanvändning!$N$332</f>
        <v>0</v>
      </c>
      <c r="C32" s="95">
        <f>[1]Slutanvändning!$N$333</f>
        <v>10408</v>
      </c>
      <c r="D32" s="107">
        <f>[1]Slutanvändning!$N$326</f>
        <v>7295</v>
      </c>
      <c r="E32" s="95">
        <f>[1]Slutanvändning!$Q$327</f>
        <v>0</v>
      </c>
      <c r="F32" s="95">
        <f>[1]Slutanvändning!$N$328</f>
        <v>0</v>
      </c>
      <c r="G32" s="95">
        <f>[1]Slutanvändning!$N$329</f>
        <v>1694</v>
      </c>
      <c r="H32" s="95">
        <f>[1]Slutanvändning!$N$330</f>
        <v>0</v>
      </c>
      <c r="I32" s="95">
        <f>[1]Slutanvändning!$N$331</f>
        <v>0</v>
      </c>
      <c r="J32" s="95">
        <v>0</v>
      </c>
      <c r="K32" s="95">
        <f>[1]Slutanvändning!U327</f>
        <v>0</v>
      </c>
      <c r="L32" s="95">
        <f>[1]Slutanvändning!V327</f>
        <v>0</v>
      </c>
      <c r="M32" s="95">
        <v>0</v>
      </c>
      <c r="N32" s="95"/>
      <c r="O32" s="95"/>
      <c r="P32" s="95">
        <f t="shared" ref="P32:P38" si="4">SUM(B32:N32)</f>
        <v>19397</v>
      </c>
      <c r="Q32" s="31"/>
      <c r="R32" s="85" t="str">
        <f>J30</f>
        <v>Avlutar</v>
      </c>
      <c r="S32" s="58" t="str">
        <f>J43/1000 &amp;" GWh"</f>
        <v>0 GWh</v>
      </c>
      <c r="T32" s="40">
        <f>J$44</f>
        <v>0</v>
      </c>
      <c r="U32" s="34"/>
    </row>
    <row r="33" spans="1:47" ht="15.75">
      <c r="A33" s="3" t="s">
        <v>33</v>
      </c>
      <c r="B33" s="95">
        <f>[1]Slutanvändning!$N$341</f>
        <v>2893</v>
      </c>
      <c r="C33" s="95">
        <f>[1]Slutanvändning!$N$342</f>
        <v>17769</v>
      </c>
      <c r="D33" s="135">
        <f>[1]Slutanvändning!$N$335</f>
        <v>141.80386983289358</v>
      </c>
      <c r="E33" s="95">
        <f>[1]Slutanvändning!$Q$336</f>
        <v>0</v>
      </c>
      <c r="F33" s="95">
        <f>[1]Slutanvändning!$N$337</f>
        <v>0</v>
      </c>
      <c r="G33" s="95">
        <f>[1]Slutanvändning!$N$338</f>
        <v>0</v>
      </c>
      <c r="H33" s="95">
        <f>[1]Slutanvändning!$N$339</f>
        <v>550</v>
      </c>
      <c r="I33" s="95">
        <f>[1]Slutanvändning!$N$340</f>
        <v>0</v>
      </c>
      <c r="J33" s="95">
        <v>0</v>
      </c>
      <c r="K33" s="95">
        <f>[1]Slutanvändning!U336</f>
        <v>0</v>
      </c>
      <c r="L33" s="95">
        <f>[1]Slutanvändning!V336</f>
        <v>0</v>
      </c>
      <c r="M33" s="95">
        <v>0</v>
      </c>
      <c r="N33" s="95"/>
      <c r="O33" s="95"/>
      <c r="P33" s="120">
        <f t="shared" si="4"/>
        <v>21353.803869832893</v>
      </c>
      <c r="Q33" s="31"/>
      <c r="R33" s="84" t="str">
        <f>K30</f>
        <v>Torv</v>
      </c>
      <c r="S33" s="58" t="str">
        <f>K43/1000&amp;" GWh"</f>
        <v>0 GWh</v>
      </c>
      <c r="T33" s="40">
        <f>K$44</f>
        <v>0</v>
      </c>
      <c r="U33" s="34"/>
    </row>
    <row r="34" spans="1:47" ht="15.75">
      <c r="A34" s="3" t="s">
        <v>34</v>
      </c>
      <c r="B34" s="95">
        <f>[1]Slutanvändning!$N$350</f>
        <v>6637</v>
      </c>
      <c r="C34" s="95">
        <f>[1]Slutanvändning!$N$351</f>
        <v>8508</v>
      </c>
      <c r="D34" s="107">
        <f>[1]Slutanvändning!$N$344</f>
        <v>2251</v>
      </c>
      <c r="E34" s="95">
        <f>[1]Slutanvändning!$Q$345</f>
        <v>0</v>
      </c>
      <c r="F34" s="95">
        <f>[1]Slutanvändning!$N$346</f>
        <v>0</v>
      </c>
      <c r="G34" s="95">
        <f>[1]Slutanvändning!$N$347</f>
        <v>0</v>
      </c>
      <c r="H34" s="95">
        <f>[1]Slutanvändning!$N$348</f>
        <v>0</v>
      </c>
      <c r="I34" s="95">
        <f>[1]Slutanvändning!$N$349</f>
        <v>0</v>
      </c>
      <c r="J34" s="95">
        <v>0</v>
      </c>
      <c r="K34" s="95">
        <f>[1]Slutanvändning!U345</f>
        <v>0</v>
      </c>
      <c r="L34" s="95">
        <f>[1]Slutanvändning!V345</f>
        <v>0</v>
      </c>
      <c r="M34" s="95">
        <v>0</v>
      </c>
      <c r="N34" s="95"/>
      <c r="O34" s="95"/>
      <c r="P34" s="95">
        <f t="shared" si="4"/>
        <v>17396</v>
      </c>
      <c r="Q34" s="31"/>
      <c r="R34" s="85" t="str">
        <f>L30</f>
        <v>Avfall</v>
      </c>
      <c r="S34" s="58" t="str">
        <f>L43/1000&amp;"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35</v>
      </c>
      <c r="B35" s="95">
        <f>[1]Slutanvändning!$N$359</f>
        <v>0</v>
      </c>
      <c r="C35" s="95">
        <f>[1]Slutanvändning!$N$360</f>
        <v>95</v>
      </c>
      <c r="D35" s="107">
        <f>[1]Slutanvändning!$N$353</f>
        <v>62669</v>
      </c>
      <c r="E35" s="95">
        <f>[1]Slutanvändning!$Q$354</f>
        <v>0</v>
      </c>
      <c r="F35" s="95">
        <f>[1]Slutanvändning!$N$355</f>
        <v>0</v>
      </c>
      <c r="G35" s="95">
        <f>[1]Slutanvändning!$N$356</f>
        <v>10660</v>
      </c>
      <c r="H35" s="95">
        <f>[1]Slutanvändning!$N$357</f>
        <v>0</v>
      </c>
      <c r="I35" s="95">
        <f>[1]Slutanvändning!$N$358</f>
        <v>0</v>
      </c>
      <c r="J35" s="95">
        <v>0</v>
      </c>
      <c r="K35" s="95">
        <f>[1]Slutanvändning!U354</f>
        <v>0</v>
      </c>
      <c r="L35" s="95">
        <f>[1]Slutanvändning!V354</f>
        <v>0</v>
      </c>
      <c r="M35" s="95">
        <v>0</v>
      </c>
      <c r="N35" s="95"/>
      <c r="O35" s="95"/>
      <c r="P35" s="95">
        <f>SUM(B35:N35)</f>
        <v>73424</v>
      </c>
      <c r="Q35" s="31"/>
      <c r="R35" s="84" t="str">
        <f>M30</f>
        <v>Beckolja</v>
      </c>
      <c r="S35" s="58" t="str">
        <f>M43/1000&amp;" GWh"</f>
        <v>0 GWh</v>
      </c>
      <c r="T35" s="40">
        <f>M$44</f>
        <v>0</v>
      </c>
      <c r="U35" s="34"/>
    </row>
    <row r="36" spans="1:47" ht="15.75">
      <c r="A36" s="3" t="s">
        <v>36</v>
      </c>
      <c r="B36" s="95">
        <f>[1]Slutanvändning!$N$368</f>
        <v>1332</v>
      </c>
      <c r="C36" s="95">
        <f>[1]Slutanvändning!$N$369</f>
        <v>8315</v>
      </c>
      <c r="D36" s="107">
        <f>[1]Slutanvändning!$N$362</f>
        <v>1834</v>
      </c>
      <c r="E36" s="95">
        <f>[1]Slutanvändning!$Q$363</f>
        <v>0</v>
      </c>
      <c r="F36" s="95">
        <f>[1]Slutanvändning!$N$364</f>
        <v>0</v>
      </c>
      <c r="G36" s="95">
        <f>[1]Slutanvändning!$N$365</f>
        <v>0</v>
      </c>
      <c r="H36" s="95">
        <f>[1]Slutanvändning!$N$366</f>
        <v>0</v>
      </c>
      <c r="I36" s="95">
        <f>[1]Slutanvändning!$N$367</f>
        <v>0</v>
      </c>
      <c r="J36" s="95">
        <v>0</v>
      </c>
      <c r="K36" s="95">
        <f>[1]Slutanvändning!U363</f>
        <v>0</v>
      </c>
      <c r="L36" s="95">
        <f>[1]Slutanvändning!V363</f>
        <v>0</v>
      </c>
      <c r="M36" s="95">
        <v>0</v>
      </c>
      <c r="N36" s="95"/>
      <c r="O36" s="95"/>
      <c r="P36" s="95">
        <f t="shared" si="4"/>
        <v>11481</v>
      </c>
      <c r="Q36" s="31"/>
      <c r="R36" s="84" t="str">
        <f>N30</f>
        <v>Övrigt</v>
      </c>
      <c r="S36" s="58" t="str">
        <f>N43/1000&amp;" GWh"</f>
        <v>0 GWh</v>
      </c>
      <c r="T36" s="40">
        <f>N$44</f>
        <v>0</v>
      </c>
      <c r="U36" s="34"/>
    </row>
    <row r="37" spans="1:47" ht="15.75">
      <c r="A37" s="3" t="s">
        <v>37</v>
      </c>
      <c r="B37" s="95">
        <f>[1]Slutanvändning!$N$377</f>
        <v>877</v>
      </c>
      <c r="C37" s="95">
        <f>[1]Slutanvändning!$N$378</f>
        <v>37335</v>
      </c>
      <c r="D37" s="135">
        <f>[1]Slutanvändning!$N$371</f>
        <v>292.19613016710645</v>
      </c>
      <c r="E37" s="95">
        <f>[1]Slutanvändning!$Q$372</f>
        <v>0</v>
      </c>
      <c r="F37" s="95">
        <f>[1]Slutanvändning!$N$373</f>
        <v>0</v>
      </c>
      <c r="G37" s="95">
        <f>[1]Slutanvändning!$N$374</f>
        <v>0</v>
      </c>
      <c r="H37" s="95">
        <f>[1]Slutanvändning!$N$375</f>
        <v>25891</v>
      </c>
      <c r="I37" s="95">
        <f>[1]Slutanvändning!$N$376</f>
        <v>0</v>
      </c>
      <c r="J37" s="95">
        <v>0</v>
      </c>
      <c r="K37" s="95">
        <f>[1]Slutanvändning!U372</f>
        <v>0</v>
      </c>
      <c r="L37" s="95">
        <f>[1]Slutanvändning!V372</f>
        <v>0</v>
      </c>
      <c r="M37" s="95">
        <v>0</v>
      </c>
      <c r="N37" s="95"/>
      <c r="O37" s="95"/>
      <c r="P37" s="120">
        <f t="shared" si="4"/>
        <v>64395.196130167104</v>
      </c>
      <c r="Q37" s="31"/>
      <c r="R37" s="85" t="str">
        <f>O30</f>
        <v>Övrigt</v>
      </c>
      <c r="S37" s="58" t="str">
        <f>O43/1000&amp;" GWh"</f>
        <v>0 GWh</v>
      </c>
      <c r="T37" s="40">
        <f>O$44</f>
        <v>0</v>
      </c>
      <c r="U37" s="34"/>
    </row>
    <row r="38" spans="1:47" ht="15.75">
      <c r="A38" s="3" t="s">
        <v>38</v>
      </c>
      <c r="B38" s="95">
        <f>[1]Slutanvändning!$N$386</f>
        <v>1865</v>
      </c>
      <c r="C38" s="95">
        <f>[1]Slutanvändning!$N$387</f>
        <v>3760</v>
      </c>
      <c r="D38" s="107">
        <f>[1]Slutanvändning!$N$380</f>
        <v>0</v>
      </c>
      <c r="E38" s="95">
        <f>[1]Slutanvändning!$Q$381</f>
        <v>0</v>
      </c>
      <c r="F38" s="95">
        <f>[1]Slutanvändning!$N$382</f>
        <v>0</v>
      </c>
      <c r="G38" s="95">
        <f>[1]Slutanvändning!$N$383</f>
        <v>0</v>
      </c>
      <c r="H38" s="95">
        <f>[1]Slutanvändning!$N$384</f>
        <v>0</v>
      </c>
      <c r="I38" s="95">
        <f>[1]Slutanvändning!$N$385</f>
        <v>0</v>
      </c>
      <c r="J38" s="95">
        <v>0</v>
      </c>
      <c r="K38" s="95">
        <f>[1]Slutanvändning!U381</f>
        <v>0</v>
      </c>
      <c r="L38" s="95">
        <f>[1]Slutanvändning!V381</f>
        <v>0</v>
      </c>
      <c r="M38" s="95">
        <v>0</v>
      </c>
      <c r="N38" s="95"/>
      <c r="O38" s="95"/>
      <c r="P38" s="95">
        <f t="shared" si="4"/>
        <v>5625</v>
      </c>
      <c r="Q38" s="31"/>
      <c r="R38" s="42"/>
      <c r="S38" s="27"/>
      <c r="T38" s="38"/>
      <c r="U38" s="34"/>
    </row>
    <row r="39" spans="1:47" ht="15.75">
      <c r="A39" s="3" t="s">
        <v>39</v>
      </c>
      <c r="B39" s="95">
        <f>[1]Slutanvändning!$N$395</f>
        <v>0</v>
      </c>
      <c r="C39" s="95">
        <f>[1]Slutanvändning!$N$396</f>
        <v>10713</v>
      </c>
      <c r="D39" s="107">
        <f>[1]Slutanvändning!$N$389</f>
        <v>0</v>
      </c>
      <c r="E39" s="95">
        <f>[1]Slutanvändning!$Q$390</f>
        <v>0</v>
      </c>
      <c r="F39" s="95">
        <f>[1]Slutanvändning!$N$391</f>
        <v>0</v>
      </c>
      <c r="G39" s="95">
        <f>[1]Slutanvändning!$N$392</f>
        <v>0</v>
      </c>
      <c r="H39" s="95">
        <f>[1]Slutanvändning!$N$393</f>
        <v>0</v>
      </c>
      <c r="I39" s="95">
        <f>[1]Slutanvändning!$N$394</f>
        <v>0</v>
      </c>
      <c r="J39" s="95">
        <v>0</v>
      </c>
      <c r="K39" s="95">
        <f>[1]Slutanvändning!U390</f>
        <v>0</v>
      </c>
      <c r="L39" s="95">
        <f>[1]Slutanvändning!V390</f>
        <v>0</v>
      </c>
      <c r="M39" s="95">
        <v>0</v>
      </c>
      <c r="N39" s="95"/>
      <c r="O39" s="95"/>
      <c r="P39" s="95">
        <f>SUM(B39:N39)</f>
        <v>10713</v>
      </c>
      <c r="Q39" s="31"/>
      <c r="R39" s="39"/>
      <c r="S39" s="8"/>
      <c r="T39" s="62"/>
    </row>
    <row r="40" spans="1:47" ht="15.75">
      <c r="A40" s="3" t="s">
        <v>14</v>
      </c>
      <c r="B40" s="95">
        <f>SUM(B32:B39)</f>
        <v>13604</v>
      </c>
      <c r="C40" s="95">
        <f t="shared" ref="C40:O40" si="5">SUM(C32:C39)</f>
        <v>96903</v>
      </c>
      <c r="D40" s="95">
        <f t="shared" si="5"/>
        <v>74483</v>
      </c>
      <c r="E40" s="95">
        <f t="shared" si="5"/>
        <v>0</v>
      </c>
      <c r="F40" s="95">
        <f>SUM(F32:F39)</f>
        <v>0</v>
      </c>
      <c r="G40" s="95">
        <f t="shared" si="5"/>
        <v>12354</v>
      </c>
      <c r="H40" s="95">
        <f t="shared" si="5"/>
        <v>26441</v>
      </c>
      <c r="I40" s="95">
        <f t="shared" si="5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>
        <f t="shared" si="5"/>
        <v>0</v>
      </c>
      <c r="N40" s="95">
        <f t="shared" si="5"/>
        <v>0</v>
      </c>
      <c r="O40" s="95">
        <f t="shared" si="5"/>
        <v>0</v>
      </c>
      <c r="P40" s="95">
        <f>SUM(B40:N40)</f>
        <v>223785</v>
      </c>
      <c r="Q40" s="31"/>
      <c r="R40" s="39"/>
      <c r="S40" s="8" t="s">
        <v>25</v>
      </c>
      <c r="T40" s="62" t="s">
        <v>26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/>
      <c r="R41" s="39" t="s">
        <v>40</v>
      </c>
      <c r="S41" s="63" t="str">
        <f>(B46+C46)/1000 &amp;" GWh"</f>
        <v>9,75124 GWh</v>
      </c>
      <c r="T41" s="62"/>
    </row>
    <row r="42" spans="1:47">
      <c r="A42" s="44" t="s">
        <v>43</v>
      </c>
      <c r="B42" s="96">
        <f>B39+B38+B37</f>
        <v>2742</v>
      </c>
      <c r="C42" s="96">
        <f>C39+C38+C37</f>
        <v>51808</v>
      </c>
      <c r="D42" s="96">
        <f>D39+D38+D37</f>
        <v>292.19613016710645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25891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80733.196130167111</v>
      </c>
      <c r="Q42" s="32"/>
      <c r="R42" s="39" t="s">
        <v>41</v>
      </c>
      <c r="S42" s="9" t="str">
        <f>P42/1000 &amp;" GWh"</f>
        <v>80,7331961301671 GWh</v>
      </c>
      <c r="T42" s="40">
        <f>P42/P40</f>
        <v>0.36076232155938565</v>
      </c>
    </row>
    <row r="43" spans="1:47">
      <c r="A43" s="45" t="s">
        <v>45</v>
      </c>
      <c r="B43" s="121"/>
      <c r="C43" s="122">
        <f>C40+C24-C7+C46</f>
        <v>104655.24</v>
      </c>
      <c r="D43" s="122">
        <f t="shared" ref="D43:O43" si="7">D11+D24+D40</f>
        <v>74652</v>
      </c>
      <c r="E43" s="122">
        <f t="shared" si="7"/>
        <v>0</v>
      </c>
      <c r="F43" s="122">
        <f t="shared" si="7"/>
        <v>0</v>
      </c>
      <c r="G43" s="122">
        <f t="shared" si="7"/>
        <v>12354</v>
      </c>
      <c r="H43" s="122">
        <f t="shared" si="7"/>
        <v>43326</v>
      </c>
      <c r="I43" s="122">
        <f t="shared" si="7"/>
        <v>0</v>
      </c>
      <c r="J43" s="122">
        <f t="shared" si="7"/>
        <v>0</v>
      </c>
      <c r="K43" s="122">
        <f t="shared" si="7"/>
        <v>0</v>
      </c>
      <c r="L43" s="122">
        <f t="shared" si="7"/>
        <v>0</v>
      </c>
      <c r="M43" s="122">
        <f t="shared" si="7"/>
        <v>0</v>
      </c>
      <c r="N43" s="122">
        <f t="shared" si="7"/>
        <v>0</v>
      </c>
      <c r="O43" s="122">
        <f t="shared" si="7"/>
        <v>0</v>
      </c>
      <c r="P43" s="123">
        <f>SUM(C43:O43)</f>
        <v>234987.24</v>
      </c>
      <c r="Q43" s="32"/>
      <c r="R43" s="39" t="s">
        <v>42</v>
      </c>
      <c r="S43" s="9" t="str">
        <f>P36/1000 &amp;" GWh"</f>
        <v>11,481 GWh</v>
      </c>
      <c r="T43" s="60">
        <f>P36/P40</f>
        <v>5.1303706682753539E-2</v>
      </c>
    </row>
    <row r="44" spans="1:47">
      <c r="A44" s="45" t="s">
        <v>46</v>
      </c>
      <c r="B44" s="98"/>
      <c r="C44" s="106">
        <f>C43/$P$43</f>
        <v>0.44536562921459061</v>
      </c>
      <c r="D44" s="106">
        <f t="shared" ref="D44:P44" si="8">D43/$P$43</f>
        <v>0.31768533474413335</v>
      </c>
      <c r="E44" s="106">
        <f t="shared" si="8"/>
        <v>0</v>
      </c>
      <c r="F44" s="106">
        <f t="shared" si="8"/>
        <v>0</v>
      </c>
      <c r="G44" s="106">
        <f t="shared" si="8"/>
        <v>5.2573067371658143E-2</v>
      </c>
      <c r="H44" s="106">
        <f t="shared" si="8"/>
        <v>0.18437596866961797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06">
        <f t="shared" si="8"/>
        <v>0</v>
      </c>
      <c r="O44" s="106">
        <f t="shared" si="8"/>
        <v>0</v>
      </c>
      <c r="P44" s="106">
        <f t="shared" si="8"/>
        <v>1</v>
      </c>
      <c r="Q44" s="32"/>
      <c r="R44" s="39" t="s">
        <v>44</v>
      </c>
      <c r="S44" s="9" t="str">
        <f>P34/1000 &amp;" GWh"</f>
        <v>17,396 GWh</v>
      </c>
      <c r="T44" s="40">
        <f>P34/P40</f>
        <v>7.773532631767098E-2</v>
      </c>
      <c r="U44" s="34"/>
    </row>
    <row r="45" spans="1:47">
      <c r="A45" s="46"/>
      <c r="B45" s="124"/>
      <c r="C45" s="54"/>
      <c r="D45" s="54"/>
      <c r="E45" s="54"/>
      <c r="F45" s="65"/>
      <c r="G45" s="54"/>
      <c r="H45" s="54"/>
      <c r="I45" s="65"/>
      <c r="J45" s="54"/>
      <c r="K45" s="54"/>
      <c r="L45" s="54"/>
      <c r="M45" s="54"/>
      <c r="N45" s="65"/>
      <c r="O45" s="65"/>
      <c r="P45" s="65"/>
      <c r="Q45" s="32"/>
      <c r="R45" s="39" t="s">
        <v>31</v>
      </c>
      <c r="S45" s="9" t="str">
        <f>P32/1000 &amp;" GWh"</f>
        <v>19,397 GWh</v>
      </c>
      <c r="T45" s="40">
        <f>P32/P40</f>
        <v>8.6676944388587265E-2</v>
      </c>
      <c r="U45" s="34"/>
    </row>
    <row r="46" spans="1:47">
      <c r="A46" s="46" t="s">
        <v>49</v>
      </c>
      <c r="B46" s="66">
        <f>B24-B40</f>
        <v>1999</v>
      </c>
      <c r="C46" s="66">
        <f>(C40+C24)*0.08</f>
        <v>7752.24</v>
      </c>
      <c r="D46" s="54"/>
      <c r="E46" s="54"/>
      <c r="F46" s="65"/>
      <c r="G46" s="54"/>
      <c r="H46" s="54"/>
      <c r="I46" s="65"/>
      <c r="J46" s="54"/>
      <c r="K46" s="54"/>
      <c r="L46" s="54"/>
      <c r="M46" s="54"/>
      <c r="N46" s="65"/>
      <c r="O46" s="65"/>
      <c r="P46" s="50"/>
      <c r="Q46" s="32"/>
      <c r="R46" s="39" t="s">
        <v>47</v>
      </c>
      <c r="S46" s="9" t="str">
        <f>P33/1000 &amp;" GWh"</f>
        <v>21,3538038698329 GWh</v>
      </c>
      <c r="T46" s="60">
        <f>P33/P40</f>
        <v>9.5421068748275772E-2</v>
      </c>
      <c r="U46" s="34"/>
    </row>
    <row r="47" spans="1:47">
      <c r="A47" s="46" t="s">
        <v>51</v>
      </c>
      <c r="B47" s="70">
        <f>B46/B24</f>
        <v>0.12811638787412677</v>
      </c>
      <c r="C47" s="70">
        <f>C46/(C40+C24)</f>
        <v>0.08</v>
      </c>
      <c r="D47" s="54"/>
      <c r="E47" s="137"/>
      <c r="F47" s="65"/>
      <c r="G47" s="54"/>
      <c r="H47" s="54"/>
      <c r="I47" s="65"/>
      <c r="J47" s="54"/>
      <c r="K47" s="54"/>
      <c r="L47" s="54"/>
      <c r="M47" s="54"/>
      <c r="N47" s="65"/>
      <c r="O47" s="65"/>
      <c r="P47" s="65"/>
      <c r="Q47" s="32"/>
      <c r="R47" s="39" t="s">
        <v>48</v>
      </c>
      <c r="S47" s="9" t="str">
        <f>P35/1000 &amp;" GWh"</f>
        <v>73,424 GWh</v>
      </c>
      <c r="T47" s="60">
        <f>P35/P40</f>
        <v>0.32810063230332687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6"/>
      <c r="R48" s="67" t="s">
        <v>50</v>
      </c>
      <c r="S48" s="68" t="str">
        <f>P40/1000 &amp;" GWh"</f>
        <v>223,785 GWh</v>
      </c>
      <c r="T48" s="69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71"/>
      <c r="C58" s="17"/>
      <c r="D58" s="72"/>
      <c r="E58" s="72"/>
      <c r="F58" s="73"/>
      <c r="G58" s="72"/>
      <c r="H58" s="72"/>
      <c r="I58" s="73"/>
      <c r="J58" s="72"/>
      <c r="K58" s="72"/>
      <c r="L58" s="72"/>
      <c r="M58" s="43"/>
      <c r="N58" s="83"/>
      <c r="O58" s="83"/>
      <c r="P58" s="74"/>
      <c r="Q58" s="8"/>
      <c r="R58" s="8"/>
      <c r="S58" s="43"/>
      <c r="T58" s="48"/>
    </row>
    <row r="59" spans="1:47" ht="15.75">
      <c r="A59" s="8"/>
      <c r="B59" s="71"/>
      <c r="C59" s="17"/>
      <c r="D59" s="72"/>
      <c r="E59" s="72"/>
      <c r="F59" s="73"/>
      <c r="G59" s="72"/>
      <c r="H59" s="72"/>
      <c r="I59" s="73"/>
      <c r="J59" s="72"/>
      <c r="K59" s="72"/>
      <c r="L59" s="72"/>
      <c r="M59" s="43"/>
      <c r="N59" s="83"/>
      <c r="O59" s="83"/>
      <c r="P59" s="74"/>
      <c r="Q59" s="8"/>
      <c r="R59" s="8"/>
      <c r="S59" s="18"/>
      <c r="T59" s="19"/>
    </row>
    <row r="60" spans="1:47" ht="15.75">
      <c r="A60" s="8"/>
      <c r="B60" s="71"/>
      <c r="C60" s="17"/>
      <c r="D60" s="72"/>
      <c r="E60" s="72"/>
      <c r="F60" s="73"/>
      <c r="G60" s="72"/>
      <c r="H60" s="72"/>
      <c r="I60" s="73"/>
      <c r="J60" s="72"/>
      <c r="K60" s="72"/>
      <c r="L60" s="72"/>
      <c r="M60" s="43"/>
      <c r="N60" s="83"/>
      <c r="O60" s="83"/>
      <c r="P60" s="74"/>
      <c r="Q60" s="8"/>
      <c r="R60" s="8"/>
      <c r="S60" s="8"/>
      <c r="T60" s="43"/>
    </row>
    <row r="61" spans="1:47" ht="15.75">
      <c r="A61" s="7"/>
      <c r="B61" s="71"/>
      <c r="C61" s="17"/>
      <c r="D61" s="72"/>
      <c r="E61" s="72"/>
      <c r="F61" s="73"/>
      <c r="G61" s="72"/>
      <c r="H61" s="72"/>
      <c r="I61" s="73"/>
      <c r="J61" s="72"/>
      <c r="K61" s="72"/>
      <c r="L61" s="72"/>
      <c r="M61" s="43"/>
      <c r="N61" s="83"/>
      <c r="O61" s="83"/>
      <c r="P61" s="74"/>
      <c r="Q61" s="8"/>
      <c r="R61" s="8"/>
      <c r="S61" s="76"/>
      <c r="T61" s="77"/>
    </row>
    <row r="62" spans="1:47" ht="15.75">
      <c r="A62" s="8"/>
      <c r="B62" s="71"/>
      <c r="C62" s="17"/>
      <c r="D62" s="71"/>
      <c r="E62" s="71"/>
      <c r="F62" s="75"/>
      <c r="G62" s="71"/>
      <c r="H62" s="71"/>
      <c r="I62" s="75"/>
      <c r="J62" s="71"/>
      <c r="K62" s="71"/>
      <c r="L62" s="71"/>
      <c r="M62" s="43"/>
      <c r="N62" s="83"/>
      <c r="O62" s="83"/>
      <c r="P62" s="74"/>
      <c r="Q62" s="8"/>
      <c r="R62" s="8"/>
      <c r="S62" s="43"/>
      <c r="T62" s="48"/>
    </row>
    <row r="63" spans="1:47" ht="15.75">
      <c r="A63" s="8"/>
      <c r="B63" s="71"/>
      <c r="C63" s="8"/>
      <c r="D63" s="71"/>
      <c r="E63" s="71"/>
      <c r="F63" s="75"/>
      <c r="G63" s="71"/>
      <c r="H63" s="71"/>
      <c r="I63" s="75"/>
      <c r="J63" s="71"/>
      <c r="K63" s="71"/>
      <c r="L63" s="71"/>
      <c r="M63" s="8"/>
      <c r="N63" s="74"/>
      <c r="O63" s="74"/>
      <c r="P63" s="74"/>
      <c r="Q63" s="8"/>
      <c r="R63" s="8"/>
      <c r="S63" s="43"/>
      <c r="T63" s="48"/>
    </row>
    <row r="64" spans="1:47" ht="15.75">
      <c r="A64" s="8"/>
      <c r="B64" s="71"/>
      <c r="C64" s="8"/>
      <c r="D64" s="71"/>
      <c r="E64" s="71"/>
      <c r="F64" s="75"/>
      <c r="G64" s="71"/>
      <c r="H64" s="71"/>
      <c r="I64" s="75"/>
      <c r="J64" s="71"/>
      <c r="K64" s="71"/>
      <c r="L64" s="71"/>
      <c r="M64" s="8"/>
      <c r="N64" s="74"/>
      <c r="O64" s="74"/>
      <c r="P64" s="74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5"/>
      <c r="G65" s="54"/>
      <c r="H65" s="54"/>
      <c r="I65" s="65"/>
      <c r="J65" s="54"/>
      <c r="K65" s="71"/>
      <c r="L65" s="71"/>
      <c r="M65" s="8"/>
      <c r="N65" s="74"/>
      <c r="O65" s="74"/>
      <c r="P65" s="74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5"/>
      <c r="G66" s="54"/>
      <c r="H66" s="54"/>
      <c r="I66" s="65"/>
      <c r="J66" s="54"/>
      <c r="K66" s="71"/>
      <c r="L66" s="71"/>
      <c r="M66" s="8"/>
      <c r="N66" s="74"/>
      <c r="O66" s="74"/>
      <c r="P66" s="74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5"/>
      <c r="G67" s="54"/>
      <c r="H67" s="54"/>
      <c r="I67" s="65"/>
      <c r="J67" s="54"/>
      <c r="K67" s="71"/>
      <c r="L67" s="71"/>
      <c r="M67" s="8"/>
      <c r="N67" s="74"/>
      <c r="O67" s="74"/>
      <c r="P67" s="74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5"/>
      <c r="G68" s="54"/>
      <c r="H68" s="54"/>
      <c r="I68" s="65"/>
      <c r="J68" s="54"/>
      <c r="K68" s="71"/>
      <c r="L68" s="71"/>
      <c r="M68" s="8"/>
      <c r="N68" s="74"/>
      <c r="O68" s="74"/>
      <c r="P68" s="74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5"/>
      <c r="G69" s="54"/>
      <c r="H69" s="54"/>
      <c r="I69" s="65"/>
      <c r="J69" s="54"/>
      <c r="K69" s="71"/>
      <c r="L69" s="71"/>
      <c r="M69" s="8"/>
      <c r="N69" s="74"/>
      <c r="O69" s="74"/>
      <c r="P69" s="74"/>
      <c r="Q69" s="8"/>
    </row>
    <row r="70" spans="1:20">
      <c r="A70" s="8"/>
      <c r="B70" s="54"/>
      <c r="C70" s="8"/>
      <c r="D70" s="54"/>
      <c r="E70" s="54"/>
      <c r="F70" s="65"/>
      <c r="G70" s="54"/>
      <c r="H70" s="54"/>
      <c r="I70" s="65"/>
      <c r="J70" s="54"/>
      <c r="K70" s="71"/>
      <c r="L70" s="71"/>
      <c r="M70" s="8"/>
      <c r="N70" s="74"/>
      <c r="O70" s="74"/>
      <c r="P70" s="74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71"/>
      <c r="L71" s="71"/>
      <c r="M71" s="8"/>
      <c r="N71" s="74"/>
      <c r="O71" s="74"/>
      <c r="P71" s="74"/>
      <c r="Q71" s="8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775692-EEB9-457C-9F41-4018AE6E29BE}"/>
</file>

<file path=customXml/itemProps2.xml><?xml version="1.0" encoding="utf-8"?>
<ds:datastoreItem xmlns:ds="http://schemas.openxmlformats.org/officeDocument/2006/customXml" ds:itemID="{25AA97BB-31D2-41B4-AF2C-8725E1301211}"/>
</file>

<file path=customXml/itemProps3.xml><?xml version="1.0" encoding="utf-8"?>
<ds:datastoreItem xmlns:ds="http://schemas.openxmlformats.org/officeDocument/2006/customXml" ds:itemID="{49DBE9C5-211C-47DF-B000-14634CE9D5F0}"/>
</file>

<file path=customXml/itemProps4.xml><?xml version="1.0" encoding="utf-8"?>
<ds:datastoreItem xmlns:ds="http://schemas.openxmlformats.org/officeDocument/2006/customXml" ds:itemID="{70738083-536C-48E5-B091-E0B18A553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INSTRUKTIONER</vt:lpstr>
      <vt:lpstr>Västerbottens län</vt:lpstr>
      <vt:lpstr>Bjurholm</vt:lpstr>
      <vt:lpstr>Dorotea</vt:lpstr>
      <vt:lpstr>Lycksele</vt:lpstr>
      <vt:lpstr>Malå</vt:lpstr>
      <vt:lpstr>Nordmaling</vt:lpstr>
      <vt:lpstr>Norsjö</vt:lpstr>
      <vt:lpstr>Robertsfors</vt:lpstr>
      <vt:lpstr>Skellefteå</vt:lpstr>
      <vt:lpstr>Sorsele</vt:lpstr>
      <vt:lpstr>Storuman</vt:lpstr>
      <vt:lpstr>Umeå</vt:lpstr>
      <vt:lpstr>Vilhelmina</vt:lpstr>
      <vt:lpstr>Vindeln</vt:lpstr>
      <vt:lpstr>Vännäs</vt:lpstr>
      <vt:lpstr>Åsele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Kindgren, Cristofer</cp:lastModifiedBy>
  <dcterms:created xsi:type="dcterms:W3CDTF">2016-02-06T11:09:18Z</dcterms:created>
  <dcterms:modified xsi:type="dcterms:W3CDTF">2019-11-20T14:38:16Z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