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Västra Götalands län (49 kommuner)\"/>
    </mc:Choice>
  </mc:AlternateContent>
  <bookViews>
    <workbookView xWindow="-120" yWindow="-120" windowWidth="29040" windowHeight="17640" tabRatio="842"/>
  </bookViews>
  <sheets>
    <sheet name="INSTRUKTIONER" sheetId="88" r:id="rId1"/>
    <sheet name="FV imp-exp" sheetId="40" r:id="rId2"/>
    <sheet name="Vgötalands län" sheetId="37" r:id="rId3"/>
    <sheet name="Ale" sheetId="2" r:id="rId4"/>
    <sheet name="Alingsås" sheetId="3" r:id="rId5"/>
    <sheet name="Bengtsfors" sheetId="51" r:id="rId6"/>
    <sheet name="Bollebygd" sheetId="41" r:id="rId7"/>
    <sheet name="Borås" sheetId="42" r:id="rId8"/>
    <sheet name="Dals-Ed" sheetId="43" r:id="rId9"/>
    <sheet name="Essunga" sheetId="44" r:id="rId10"/>
    <sheet name="Falköping" sheetId="52" r:id="rId11"/>
    <sheet name="Färgelanda" sheetId="53" r:id="rId12"/>
    <sheet name="Grästorp" sheetId="54" r:id="rId13"/>
    <sheet name="Gullspång" sheetId="45" r:id="rId14"/>
    <sheet name="Göteborg" sheetId="46" r:id="rId15"/>
    <sheet name="Götene" sheetId="47" r:id="rId16"/>
    <sheet name="Herrljunga" sheetId="48" r:id="rId17"/>
    <sheet name="Hjo" sheetId="49" r:id="rId18"/>
    <sheet name="Härryda" sheetId="64" r:id="rId19"/>
    <sheet name="Karlsborg" sheetId="63" r:id="rId20"/>
    <sheet name="Kungälv" sheetId="62" r:id="rId21"/>
    <sheet name="Lerum" sheetId="61" r:id="rId22"/>
    <sheet name="Lidköping" sheetId="60" r:id="rId23"/>
    <sheet name="Lilla Edet" sheetId="59" r:id="rId24"/>
    <sheet name="Lysekil" sheetId="58" r:id="rId25"/>
    <sheet name="Mariestad" sheetId="57" r:id="rId26"/>
    <sheet name="Mark" sheetId="56" r:id="rId27"/>
    <sheet name="Mellerud" sheetId="55" r:id="rId28"/>
    <sheet name="Munkedal" sheetId="87" r:id="rId29"/>
    <sheet name="Mölndal" sheetId="86" r:id="rId30"/>
    <sheet name="Orust" sheetId="85" r:id="rId31"/>
    <sheet name="Partille" sheetId="84" r:id="rId32"/>
    <sheet name="Skara" sheetId="83" r:id="rId33"/>
    <sheet name="Skövde" sheetId="82" r:id="rId34"/>
    <sheet name="Sotenäs" sheetId="81" r:id="rId35"/>
    <sheet name="Stenungsund" sheetId="80" r:id="rId36"/>
    <sheet name="Strömstad" sheetId="79" r:id="rId37"/>
    <sheet name="Svenljunga" sheetId="78" r:id="rId38"/>
    <sheet name="Tanum" sheetId="77" r:id="rId39"/>
    <sheet name="Tibro" sheetId="76" r:id="rId40"/>
    <sheet name="Tidaholm" sheetId="75" r:id="rId41"/>
    <sheet name="Tjörn" sheetId="74" r:id="rId42"/>
    <sheet name="Tranemo" sheetId="73" r:id="rId43"/>
    <sheet name="Trollhättan" sheetId="72" r:id="rId44"/>
    <sheet name="Töreboda" sheetId="71" r:id="rId45"/>
    <sheet name="Uddevalla" sheetId="70" r:id="rId46"/>
    <sheet name="Ulricehamn" sheetId="69" r:id="rId47"/>
    <sheet name="Vara" sheetId="68" r:id="rId48"/>
    <sheet name="Vårgårda" sheetId="67" r:id="rId49"/>
    <sheet name="Vänersborg" sheetId="66" r:id="rId50"/>
    <sheet name="Åmål" sheetId="65" r:id="rId51"/>
    <sheet name="Öckerö" sheetId="50" r:id="rId52"/>
  </sheets>
  <externalReferences>
    <externalReference r:id="rId53"/>
    <externalReference r:id="rId54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42" l="1"/>
  <c r="B18" i="42"/>
  <c r="B19" i="3"/>
  <c r="B21" i="42"/>
  <c r="C21" i="42"/>
  <c r="B20" i="52"/>
  <c r="C20" i="52"/>
  <c r="B19" i="65"/>
  <c r="B19" i="67"/>
  <c r="B18" i="67"/>
  <c r="B20" i="67"/>
  <c r="B21" i="67"/>
  <c r="B22" i="67"/>
  <c r="B24" i="67"/>
  <c r="B32" i="67"/>
  <c r="B33" i="67"/>
  <c r="B34" i="67"/>
  <c r="B35" i="67"/>
  <c r="B36" i="67"/>
  <c r="B37" i="67"/>
  <c r="B38" i="67"/>
  <c r="B39" i="67"/>
  <c r="B40" i="67"/>
  <c r="O33" i="67"/>
  <c r="O40" i="67"/>
  <c r="B46" i="67"/>
  <c r="B19" i="68"/>
  <c r="B19" i="70"/>
  <c r="B18" i="70"/>
  <c r="B19" i="72"/>
  <c r="B18" i="72"/>
  <c r="B20" i="78"/>
  <c r="C20" i="78"/>
  <c r="B19" i="82"/>
  <c r="B18" i="82"/>
  <c r="B19" i="83"/>
  <c r="B18" i="86"/>
  <c r="B19" i="56"/>
  <c r="B18" i="56"/>
  <c r="B18" i="60"/>
  <c r="B19" i="62"/>
  <c r="B18" i="62"/>
  <c r="B19" i="64"/>
  <c r="B19" i="49"/>
  <c r="B21" i="48"/>
  <c r="C21" i="48"/>
  <c r="B19" i="47"/>
  <c r="B21" i="46"/>
  <c r="C21" i="46"/>
  <c r="B19" i="46"/>
  <c r="B18" i="46"/>
  <c r="B19" i="52"/>
  <c r="B18" i="52"/>
  <c r="B33" i="78"/>
  <c r="B32" i="78"/>
  <c r="B34" i="78"/>
  <c r="B35" i="78"/>
  <c r="B36" i="78"/>
  <c r="B37" i="78"/>
  <c r="B38" i="78"/>
  <c r="B39" i="78"/>
  <c r="B40" i="78"/>
  <c r="B18" i="78"/>
  <c r="B19" i="78"/>
  <c r="B21" i="78"/>
  <c r="B22" i="78"/>
  <c r="B23" i="78"/>
  <c r="B24" i="78"/>
  <c r="O33" i="78"/>
  <c r="O40" i="78"/>
  <c r="B46" i="78"/>
  <c r="H6" i="59"/>
  <c r="P6" i="59"/>
  <c r="H6" i="56"/>
  <c r="P6" i="56"/>
  <c r="P6" i="37"/>
  <c r="C6" i="59"/>
  <c r="C6" i="56"/>
  <c r="C6" i="37"/>
  <c r="D6" i="37"/>
  <c r="E6" i="37"/>
  <c r="F6" i="37"/>
  <c r="G6" i="37"/>
  <c r="H6" i="37"/>
  <c r="I6" i="37"/>
  <c r="J6" i="37"/>
  <c r="K6" i="37"/>
  <c r="L6" i="37"/>
  <c r="M6" i="37"/>
  <c r="N6" i="37"/>
  <c r="O6" i="37"/>
  <c r="B18" i="57"/>
  <c r="B19" i="57"/>
  <c r="B20" i="57"/>
  <c r="B21" i="57"/>
  <c r="B22" i="57"/>
  <c r="B24" i="57"/>
  <c r="B32" i="57"/>
  <c r="B33" i="57"/>
  <c r="B34" i="57"/>
  <c r="B35" i="57"/>
  <c r="B36" i="57"/>
  <c r="B37" i="57"/>
  <c r="B38" i="57"/>
  <c r="B39" i="57"/>
  <c r="B40" i="57"/>
  <c r="O33" i="57"/>
  <c r="O40" i="57"/>
  <c r="B46" i="57"/>
  <c r="N11" i="2"/>
  <c r="N24" i="2"/>
  <c r="N40" i="2"/>
  <c r="N43" i="2"/>
  <c r="N11" i="3"/>
  <c r="N24" i="3"/>
  <c r="N40" i="3"/>
  <c r="N43" i="3"/>
  <c r="N11" i="51"/>
  <c r="N24" i="51"/>
  <c r="N40" i="51"/>
  <c r="N43" i="51"/>
  <c r="N11" i="41"/>
  <c r="N24" i="41"/>
  <c r="N40" i="41"/>
  <c r="N43" i="41"/>
  <c r="N11" i="42"/>
  <c r="N24" i="42"/>
  <c r="N40" i="42"/>
  <c r="N43" i="42"/>
  <c r="N11" i="43"/>
  <c r="N24" i="43"/>
  <c r="N40" i="43"/>
  <c r="N43" i="43"/>
  <c r="N11" i="44"/>
  <c r="N24" i="44"/>
  <c r="N40" i="44"/>
  <c r="N43" i="44"/>
  <c r="N11" i="52"/>
  <c r="N24" i="52"/>
  <c r="N40" i="52"/>
  <c r="N43" i="52"/>
  <c r="N11" i="53"/>
  <c r="N24" i="53"/>
  <c r="N40" i="53"/>
  <c r="N43" i="53"/>
  <c r="N11" i="54"/>
  <c r="N24" i="54"/>
  <c r="N40" i="54"/>
  <c r="N43" i="54"/>
  <c r="N11" i="45"/>
  <c r="N24" i="45"/>
  <c r="N40" i="45"/>
  <c r="N43" i="45"/>
  <c r="N11" i="46"/>
  <c r="N24" i="46"/>
  <c r="N33" i="46"/>
  <c r="N40" i="46"/>
  <c r="N43" i="46"/>
  <c r="N11" i="47"/>
  <c r="N24" i="47"/>
  <c r="N40" i="47"/>
  <c r="N43" i="47"/>
  <c r="N11" i="48"/>
  <c r="N24" i="48"/>
  <c r="N40" i="48"/>
  <c r="N43" i="48"/>
  <c r="N11" i="49"/>
  <c r="N24" i="49"/>
  <c r="N40" i="49"/>
  <c r="N43" i="49"/>
  <c r="N11" i="64"/>
  <c r="N24" i="64"/>
  <c r="N40" i="64"/>
  <c r="N43" i="64"/>
  <c r="N11" i="63"/>
  <c r="N24" i="63"/>
  <c r="N40" i="63"/>
  <c r="N43" i="63"/>
  <c r="N11" i="62"/>
  <c r="N24" i="62"/>
  <c r="N40" i="62"/>
  <c r="N43" i="62"/>
  <c r="N11" i="61"/>
  <c r="N24" i="61"/>
  <c r="N40" i="61"/>
  <c r="N43" i="61"/>
  <c r="N11" i="60"/>
  <c r="N24" i="60"/>
  <c r="N40" i="60"/>
  <c r="N43" i="60"/>
  <c r="N11" i="59"/>
  <c r="N24" i="59"/>
  <c r="N40" i="59"/>
  <c r="N43" i="59"/>
  <c r="N11" i="58"/>
  <c r="N24" i="58"/>
  <c r="N33" i="58"/>
  <c r="N40" i="58"/>
  <c r="N43" i="58"/>
  <c r="N11" i="57"/>
  <c r="N24" i="57"/>
  <c r="N40" i="57"/>
  <c r="N43" i="57"/>
  <c r="N11" i="56"/>
  <c r="N24" i="56"/>
  <c r="N40" i="56"/>
  <c r="N43" i="56"/>
  <c r="N11" i="55"/>
  <c r="N24" i="55"/>
  <c r="N40" i="55"/>
  <c r="N43" i="55"/>
  <c r="N11" i="87"/>
  <c r="N24" i="87"/>
  <c r="N40" i="87"/>
  <c r="N43" i="87"/>
  <c r="N11" i="86"/>
  <c r="N24" i="86"/>
  <c r="N40" i="86"/>
  <c r="N43" i="86"/>
  <c r="N11" i="85"/>
  <c r="N18" i="85"/>
  <c r="N19" i="85"/>
  <c r="N20" i="85"/>
  <c r="N21" i="85"/>
  <c r="N22" i="85"/>
  <c r="N23" i="85"/>
  <c r="N24" i="85"/>
  <c r="N40" i="85"/>
  <c r="N43" i="85"/>
  <c r="N11" i="84"/>
  <c r="N24" i="84"/>
  <c r="N40" i="84"/>
  <c r="N43" i="84"/>
  <c r="N11" i="83"/>
  <c r="N24" i="83"/>
  <c r="N40" i="83"/>
  <c r="N43" i="83"/>
  <c r="N11" i="82"/>
  <c r="N24" i="82"/>
  <c r="N40" i="82"/>
  <c r="N43" i="82"/>
  <c r="N11" i="81"/>
  <c r="N24" i="81"/>
  <c r="N40" i="81"/>
  <c r="N43" i="81"/>
  <c r="N11" i="80"/>
  <c r="N24" i="80"/>
  <c r="N33" i="80"/>
  <c r="N40" i="80"/>
  <c r="N43" i="80"/>
  <c r="N11" i="79"/>
  <c r="N24" i="79"/>
  <c r="N40" i="79"/>
  <c r="N43" i="79"/>
  <c r="N11" i="78"/>
  <c r="N24" i="78"/>
  <c r="N40" i="78"/>
  <c r="N43" i="78"/>
  <c r="N11" i="77"/>
  <c r="N24" i="77"/>
  <c r="N40" i="77"/>
  <c r="N43" i="77"/>
  <c r="N11" i="76"/>
  <c r="N24" i="76"/>
  <c r="N40" i="76"/>
  <c r="N43" i="76"/>
  <c r="N11" i="75"/>
  <c r="N24" i="75"/>
  <c r="N40" i="75"/>
  <c r="N43" i="75"/>
  <c r="N11" i="74"/>
  <c r="N24" i="74"/>
  <c r="N40" i="74"/>
  <c r="N43" i="74"/>
  <c r="N11" i="73"/>
  <c r="N24" i="73"/>
  <c r="N40" i="73"/>
  <c r="N43" i="73"/>
  <c r="N11" i="72"/>
  <c r="N24" i="72"/>
  <c r="N40" i="72"/>
  <c r="N43" i="72"/>
  <c r="N11" i="71"/>
  <c r="N24" i="71"/>
  <c r="N40" i="71"/>
  <c r="N43" i="71"/>
  <c r="N11" i="70"/>
  <c r="N24" i="70"/>
  <c r="N40" i="70"/>
  <c r="N43" i="70"/>
  <c r="N11" i="69"/>
  <c r="N24" i="69"/>
  <c r="N40" i="69"/>
  <c r="N43" i="69"/>
  <c r="N11" i="68"/>
  <c r="N24" i="68"/>
  <c r="N40" i="68"/>
  <c r="N43" i="68"/>
  <c r="N11" i="67"/>
  <c r="N24" i="67"/>
  <c r="N40" i="67"/>
  <c r="N43" i="67"/>
  <c r="N11" i="66"/>
  <c r="N24" i="66"/>
  <c r="N40" i="66"/>
  <c r="N43" i="66"/>
  <c r="N11" i="65"/>
  <c r="N24" i="65"/>
  <c r="N40" i="65"/>
  <c r="N43" i="65"/>
  <c r="N11" i="50"/>
  <c r="N24" i="50"/>
  <c r="N40" i="50"/>
  <c r="N43" i="50"/>
  <c r="N43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54"/>
  <c r="I8" i="54"/>
  <c r="I9" i="54"/>
  <c r="I10" i="54"/>
  <c r="I11" i="54"/>
  <c r="I7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48"/>
  <c r="I8" i="48"/>
  <c r="I9" i="48"/>
  <c r="I10" i="48"/>
  <c r="I11" i="48"/>
  <c r="I7" i="49"/>
  <c r="I8" i="49"/>
  <c r="I9" i="49"/>
  <c r="I10" i="49"/>
  <c r="I11" i="49"/>
  <c r="I7" i="64"/>
  <c r="I8" i="64"/>
  <c r="I9" i="64"/>
  <c r="I10" i="64"/>
  <c r="I11" i="64"/>
  <c r="I7" i="63"/>
  <c r="I8" i="63"/>
  <c r="I9" i="63"/>
  <c r="I10" i="63"/>
  <c r="I11" i="63"/>
  <c r="I7" i="62"/>
  <c r="I8" i="62"/>
  <c r="I9" i="62"/>
  <c r="I10" i="62"/>
  <c r="I11" i="62"/>
  <c r="I7" i="61"/>
  <c r="I8" i="61"/>
  <c r="I9" i="61"/>
  <c r="I10" i="61"/>
  <c r="I11" i="61"/>
  <c r="I7" i="60"/>
  <c r="I8" i="60"/>
  <c r="I9" i="60"/>
  <c r="I10" i="60"/>
  <c r="I11" i="60"/>
  <c r="I7" i="59"/>
  <c r="I8" i="59"/>
  <c r="I9" i="59"/>
  <c r="I10" i="59"/>
  <c r="I11" i="59"/>
  <c r="I7" i="58"/>
  <c r="I8" i="58"/>
  <c r="I9" i="58"/>
  <c r="I10" i="58"/>
  <c r="I11" i="58"/>
  <c r="I7" i="57"/>
  <c r="I8" i="57"/>
  <c r="I9" i="57"/>
  <c r="I10" i="57"/>
  <c r="I11" i="57"/>
  <c r="I7" i="56"/>
  <c r="I8" i="56"/>
  <c r="I9" i="56"/>
  <c r="I10" i="56"/>
  <c r="I11" i="56"/>
  <c r="I7" i="55"/>
  <c r="I8" i="55"/>
  <c r="I9" i="55"/>
  <c r="I10" i="55"/>
  <c r="I11" i="55"/>
  <c r="I7" i="87"/>
  <c r="I8" i="87"/>
  <c r="I9" i="87"/>
  <c r="I10" i="87"/>
  <c r="I11" i="87"/>
  <c r="I7" i="86"/>
  <c r="I8" i="86"/>
  <c r="I9" i="86"/>
  <c r="I10" i="86"/>
  <c r="I11" i="86"/>
  <c r="I7" i="85"/>
  <c r="I8" i="85"/>
  <c r="I9" i="85"/>
  <c r="I10" i="85"/>
  <c r="I11" i="85"/>
  <c r="I7" i="84"/>
  <c r="I8" i="84"/>
  <c r="I9" i="84"/>
  <c r="I10" i="84"/>
  <c r="I11" i="84"/>
  <c r="I7" i="83"/>
  <c r="I8" i="83"/>
  <c r="I9" i="83"/>
  <c r="I10" i="83"/>
  <c r="I11" i="83"/>
  <c r="I7" i="82"/>
  <c r="I8" i="82"/>
  <c r="I9" i="82"/>
  <c r="I10" i="82"/>
  <c r="I11" i="82"/>
  <c r="I7" i="81"/>
  <c r="I8" i="81"/>
  <c r="I9" i="81"/>
  <c r="I10" i="81"/>
  <c r="I11" i="81"/>
  <c r="I7" i="80"/>
  <c r="I8" i="80"/>
  <c r="I9" i="80"/>
  <c r="I10" i="80"/>
  <c r="I11" i="80"/>
  <c r="I7" i="79"/>
  <c r="I8" i="79"/>
  <c r="I9" i="79"/>
  <c r="I10" i="79"/>
  <c r="I11" i="79"/>
  <c r="I7" i="78"/>
  <c r="I8" i="78"/>
  <c r="I9" i="78"/>
  <c r="I10" i="78"/>
  <c r="I11" i="78"/>
  <c r="I7" i="77"/>
  <c r="I8" i="77"/>
  <c r="I9" i="77"/>
  <c r="I10" i="77"/>
  <c r="I11" i="77"/>
  <c r="I7" i="76"/>
  <c r="I8" i="76"/>
  <c r="I9" i="76"/>
  <c r="I10" i="76"/>
  <c r="I11" i="76"/>
  <c r="I7" i="75"/>
  <c r="I8" i="75"/>
  <c r="I9" i="75"/>
  <c r="I10" i="75"/>
  <c r="I11" i="75"/>
  <c r="I7" i="74"/>
  <c r="I8" i="74"/>
  <c r="I9" i="74"/>
  <c r="I10" i="74"/>
  <c r="I11" i="74"/>
  <c r="I7" i="73"/>
  <c r="I8" i="73"/>
  <c r="I9" i="73"/>
  <c r="I10" i="73"/>
  <c r="I11" i="73"/>
  <c r="I7" i="72"/>
  <c r="I8" i="72"/>
  <c r="I9" i="72"/>
  <c r="I10" i="72"/>
  <c r="I11" i="72"/>
  <c r="I7" i="71"/>
  <c r="I8" i="71"/>
  <c r="I9" i="71"/>
  <c r="I10" i="71"/>
  <c r="I11" i="71"/>
  <c r="I7" i="70"/>
  <c r="I8" i="70"/>
  <c r="I9" i="70"/>
  <c r="I10" i="70"/>
  <c r="I11" i="70"/>
  <c r="I7" i="69"/>
  <c r="I8" i="69"/>
  <c r="I9" i="69"/>
  <c r="I10" i="69"/>
  <c r="I11" i="69"/>
  <c r="I7" i="68"/>
  <c r="I8" i="68"/>
  <c r="I9" i="68"/>
  <c r="I10" i="68"/>
  <c r="I11" i="68"/>
  <c r="I7" i="67"/>
  <c r="I8" i="67"/>
  <c r="I9" i="67"/>
  <c r="I10" i="67"/>
  <c r="I11" i="67"/>
  <c r="I7" i="66"/>
  <c r="I8" i="66"/>
  <c r="I9" i="66"/>
  <c r="I10" i="66"/>
  <c r="I11" i="66"/>
  <c r="I7" i="65"/>
  <c r="I8" i="65"/>
  <c r="I9" i="65"/>
  <c r="I10" i="65"/>
  <c r="I11" i="65"/>
  <c r="I7" i="50"/>
  <c r="I8" i="50"/>
  <c r="I9" i="50"/>
  <c r="I10" i="50"/>
  <c r="I11" i="50"/>
  <c r="I11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54"/>
  <c r="I19" i="54"/>
  <c r="I20" i="54"/>
  <c r="I21" i="54"/>
  <c r="I22" i="54"/>
  <c r="I23" i="54"/>
  <c r="I24" i="54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48"/>
  <c r="I19" i="48"/>
  <c r="I20" i="48"/>
  <c r="I21" i="48"/>
  <c r="I22" i="48"/>
  <c r="I23" i="48"/>
  <c r="I24" i="48"/>
  <c r="I18" i="49"/>
  <c r="I19" i="49"/>
  <c r="I20" i="49"/>
  <c r="I21" i="49"/>
  <c r="I22" i="49"/>
  <c r="I23" i="49"/>
  <c r="I24" i="49"/>
  <c r="I18" i="64"/>
  <c r="I19" i="64"/>
  <c r="I20" i="64"/>
  <c r="I21" i="64"/>
  <c r="I22" i="64"/>
  <c r="I23" i="64"/>
  <c r="I24" i="64"/>
  <c r="I18" i="63"/>
  <c r="I19" i="63"/>
  <c r="I20" i="63"/>
  <c r="I21" i="63"/>
  <c r="I22" i="63"/>
  <c r="I23" i="63"/>
  <c r="I24" i="63"/>
  <c r="I18" i="62"/>
  <c r="I19" i="62"/>
  <c r="I20" i="62"/>
  <c r="I21" i="62"/>
  <c r="I22" i="62"/>
  <c r="I23" i="62"/>
  <c r="I24" i="62"/>
  <c r="I18" i="61"/>
  <c r="I19" i="61"/>
  <c r="I20" i="61"/>
  <c r="I21" i="61"/>
  <c r="I22" i="61"/>
  <c r="I23" i="61"/>
  <c r="I24" i="61"/>
  <c r="I18" i="60"/>
  <c r="I19" i="60"/>
  <c r="I20" i="60"/>
  <c r="I21" i="60"/>
  <c r="I22" i="60"/>
  <c r="I23" i="60"/>
  <c r="I24" i="60"/>
  <c r="I18" i="59"/>
  <c r="I19" i="59"/>
  <c r="I20" i="59"/>
  <c r="I21" i="59"/>
  <c r="I22" i="59"/>
  <c r="I23" i="59"/>
  <c r="I24" i="59"/>
  <c r="I18" i="58"/>
  <c r="I19" i="58"/>
  <c r="I20" i="58"/>
  <c r="I21" i="58"/>
  <c r="I22" i="58"/>
  <c r="I23" i="58"/>
  <c r="I24" i="58"/>
  <c r="I18" i="57"/>
  <c r="I19" i="57"/>
  <c r="I20" i="57"/>
  <c r="I21" i="57"/>
  <c r="I22" i="57"/>
  <c r="I23" i="57"/>
  <c r="I24" i="57"/>
  <c r="I18" i="56"/>
  <c r="I19" i="56"/>
  <c r="I20" i="56"/>
  <c r="I21" i="56"/>
  <c r="I22" i="56"/>
  <c r="I23" i="56"/>
  <c r="I24" i="56"/>
  <c r="I18" i="55"/>
  <c r="I19" i="55"/>
  <c r="I20" i="55"/>
  <c r="I21" i="55"/>
  <c r="I22" i="55"/>
  <c r="I23" i="55"/>
  <c r="I24" i="55"/>
  <c r="I18" i="87"/>
  <c r="I19" i="87"/>
  <c r="I20" i="87"/>
  <c r="I21" i="87"/>
  <c r="I22" i="87"/>
  <c r="I23" i="87"/>
  <c r="I24" i="87"/>
  <c r="I18" i="86"/>
  <c r="I19" i="86"/>
  <c r="I20" i="86"/>
  <c r="I21" i="86"/>
  <c r="I22" i="86"/>
  <c r="I23" i="86"/>
  <c r="I24" i="86"/>
  <c r="I18" i="85"/>
  <c r="I19" i="85"/>
  <c r="I20" i="85"/>
  <c r="I21" i="85"/>
  <c r="I22" i="85"/>
  <c r="I23" i="85"/>
  <c r="I24" i="85"/>
  <c r="I18" i="84"/>
  <c r="I19" i="84"/>
  <c r="I20" i="84"/>
  <c r="I21" i="84"/>
  <c r="I22" i="84"/>
  <c r="I23" i="84"/>
  <c r="I24" i="84"/>
  <c r="I18" i="83"/>
  <c r="I19" i="83"/>
  <c r="I20" i="83"/>
  <c r="I21" i="83"/>
  <c r="I22" i="83"/>
  <c r="I23" i="83"/>
  <c r="I24" i="83"/>
  <c r="I18" i="82"/>
  <c r="I19" i="82"/>
  <c r="I20" i="82"/>
  <c r="I21" i="82"/>
  <c r="I22" i="82"/>
  <c r="I23" i="82"/>
  <c r="I24" i="82"/>
  <c r="I18" i="81"/>
  <c r="I19" i="81"/>
  <c r="I20" i="81"/>
  <c r="I21" i="81"/>
  <c r="I22" i="81"/>
  <c r="I23" i="81"/>
  <c r="I24" i="81"/>
  <c r="I18" i="80"/>
  <c r="I19" i="80"/>
  <c r="I20" i="80"/>
  <c r="I21" i="80"/>
  <c r="I22" i="80"/>
  <c r="I23" i="80"/>
  <c r="I24" i="80"/>
  <c r="I18" i="79"/>
  <c r="I19" i="79"/>
  <c r="I20" i="79"/>
  <c r="I21" i="79"/>
  <c r="I22" i="79"/>
  <c r="I23" i="79"/>
  <c r="I24" i="79"/>
  <c r="I18" i="78"/>
  <c r="I19" i="78"/>
  <c r="I20" i="78"/>
  <c r="I21" i="78"/>
  <c r="I22" i="78"/>
  <c r="I23" i="78"/>
  <c r="I24" i="78"/>
  <c r="I18" i="77"/>
  <c r="I19" i="77"/>
  <c r="I20" i="77"/>
  <c r="I21" i="77"/>
  <c r="I22" i="77"/>
  <c r="I23" i="77"/>
  <c r="I24" i="77"/>
  <c r="I18" i="76"/>
  <c r="I19" i="76"/>
  <c r="I20" i="76"/>
  <c r="I21" i="76"/>
  <c r="I22" i="76"/>
  <c r="I23" i="76"/>
  <c r="I24" i="76"/>
  <c r="I18" i="75"/>
  <c r="I19" i="75"/>
  <c r="I20" i="75"/>
  <c r="I21" i="75"/>
  <c r="I22" i="75"/>
  <c r="I23" i="75"/>
  <c r="I24" i="75"/>
  <c r="I18" i="74"/>
  <c r="I19" i="74"/>
  <c r="I20" i="74"/>
  <c r="I21" i="74"/>
  <c r="I22" i="74"/>
  <c r="I23" i="74"/>
  <c r="I24" i="74"/>
  <c r="I18" i="73"/>
  <c r="I19" i="73"/>
  <c r="I20" i="73"/>
  <c r="I21" i="73"/>
  <c r="I22" i="73"/>
  <c r="I23" i="73"/>
  <c r="I24" i="73"/>
  <c r="I18" i="72"/>
  <c r="I19" i="72"/>
  <c r="I20" i="72"/>
  <c r="I21" i="72"/>
  <c r="I22" i="72"/>
  <c r="I23" i="72"/>
  <c r="I24" i="72"/>
  <c r="I18" i="71"/>
  <c r="I19" i="71"/>
  <c r="I20" i="71"/>
  <c r="I21" i="71"/>
  <c r="I22" i="71"/>
  <c r="I23" i="71"/>
  <c r="I24" i="71"/>
  <c r="I18" i="70"/>
  <c r="I19" i="70"/>
  <c r="I20" i="70"/>
  <c r="I21" i="70"/>
  <c r="I22" i="70"/>
  <c r="I23" i="70"/>
  <c r="I24" i="70"/>
  <c r="I18" i="69"/>
  <c r="I19" i="69"/>
  <c r="I20" i="69"/>
  <c r="I21" i="69"/>
  <c r="I22" i="69"/>
  <c r="I23" i="69"/>
  <c r="I24" i="69"/>
  <c r="I18" i="68"/>
  <c r="I19" i="68"/>
  <c r="I20" i="68"/>
  <c r="I21" i="68"/>
  <c r="I22" i="68"/>
  <c r="I23" i="68"/>
  <c r="I24" i="68"/>
  <c r="I18" i="67"/>
  <c r="I19" i="67"/>
  <c r="I20" i="67"/>
  <c r="I21" i="67"/>
  <c r="I22" i="67"/>
  <c r="I23" i="67"/>
  <c r="I24" i="67"/>
  <c r="I18" i="66"/>
  <c r="I19" i="66"/>
  <c r="I20" i="66"/>
  <c r="I21" i="66"/>
  <c r="I22" i="66"/>
  <c r="I23" i="66"/>
  <c r="I24" i="66"/>
  <c r="I18" i="65"/>
  <c r="I19" i="65"/>
  <c r="I20" i="65"/>
  <c r="I21" i="65"/>
  <c r="I22" i="65"/>
  <c r="I23" i="65"/>
  <c r="I24" i="65"/>
  <c r="I18" i="50"/>
  <c r="I19" i="50"/>
  <c r="I20" i="50"/>
  <c r="I21" i="50"/>
  <c r="I22" i="50"/>
  <c r="I23" i="50"/>
  <c r="I24" i="50"/>
  <c r="I24" i="37"/>
  <c r="I32" i="2"/>
  <c r="I32" i="3"/>
  <c r="I32" i="51"/>
  <c r="I32" i="41"/>
  <c r="I32" i="42"/>
  <c r="I32" i="43"/>
  <c r="I32" i="44"/>
  <c r="I32" i="52"/>
  <c r="I32" i="53"/>
  <c r="I32" i="54"/>
  <c r="I32" i="45"/>
  <c r="I32" i="46"/>
  <c r="I32" i="47"/>
  <c r="I32" i="48"/>
  <c r="I32" i="49"/>
  <c r="I32" i="64"/>
  <c r="I32" i="63"/>
  <c r="I32" i="62"/>
  <c r="I32" i="61"/>
  <c r="I32" i="60"/>
  <c r="I32" i="59"/>
  <c r="I32" i="58"/>
  <c r="I32" i="57"/>
  <c r="I32" i="56"/>
  <c r="I32" i="55"/>
  <c r="I32" i="87"/>
  <c r="I32" i="86"/>
  <c r="I32" i="85"/>
  <c r="I32" i="84"/>
  <c r="I32" i="83"/>
  <c r="I32" i="82"/>
  <c r="I32" i="81"/>
  <c r="I32" i="80"/>
  <c r="I32" i="79"/>
  <c r="I32" i="78"/>
  <c r="I32" i="77"/>
  <c r="I32" i="76"/>
  <c r="I32" i="75"/>
  <c r="I32" i="74"/>
  <c r="I32" i="73"/>
  <c r="I32" i="72"/>
  <c r="I32" i="71"/>
  <c r="I32" i="70"/>
  <c r="I32" i="69"/>
  <c r="I32" i="68"/>
  <c r="I32" i="67"/>
  <c r="I32" i="66"/>
  <c r="I32" i="65"/>
  <c r="I32" i="50"/>
  <c r="I32" i="37"/>
  <c r="I33" i="2"/>
  <c r="I33" i="3"/>
  <c r="I33" i="51"/>
  <c r="I33" i="41"/>
  <c r="I33" i="42"/>
  <c r="I33" i="43"/>
  <c r="I33" i="44"/>
  <c r="I33" i="52"/>
  <c r="I33" i="53"/>
  <c r="I33" i="54"/>
  <c r="I33" i="45"/>
  <c r="I33" i="46"/>
  <c r="I33" i="47"/>
  <c r="I33" i="48"/>
  <c r="I33" i="49"/>
  <c r="I33" i="64"/>
  <c r="I33" i="63"/>
  <c r="I33" i="62"/>
  <c r="I33" i="61"/>
  <c r="I33" i="60"/>
  <c r="I33" i="59"/>
  <c r="I33" i="58"/>
  <c r="I33" i="57"/>
  <c r="I33" i="56"/>
  <c r="I33" i="55"/>
  <c r="I33" i="87"/>
  <c r="I33" i="86"/>
  <c r="I33" i="85"/>
  <c r="I33" i="84"/>
  <c r="I33" i="83"/>
  <c r="I33" i="82"/>
  <c r="I33" i="81"/>
  <c r="I33" i="80"/>
  <c r="I33" i="79"/>
  <c r="I33" i="78"/>
  <c r="I33" i="77"/>
  <c r="I33" i="76"/>
  <c r="I33" i="75"/>
  <c r="I33" i="74"/>
  <c r="I33" i="73"/>
  <c r="I33" i="72"/>
  <c r="I33" i="71"/>
  <c r="I33" i="70"/>
  <c r="I33" i="69"/>
  <c r="I33" i="68"/>
  <c r="I33" i="67"/>
  <c r="I33" i="66"/>
  <c r="I33" i="65"/>
  <c r="I33" i="50"/>
  <c r="I33" i="37"/>
  <c r="I34" i="2"/>
  <c r="I34" i="3"/>
  <c r="I34" i="51"/>
  <c r="I34" i="41"/>
  <c r="I34" i="42"/>
  <c r="I34" i="43"/>
  <c r="I34" i="44"/>
  <c r="I34" i="52"/>
  <c r="I34" i="53"/>
  <c r="I34" i="54"/>
  <c r="I34" i="45"/>
  <c r="I34" i="46"/>
  <c r="I34" i="47"/>
  <c r="I34" i="48"/>
  <c r="I34" i="49"/>
  <c r="I34" i="64"/>
  <c r="I34" i="63"/>
  <c r="I34" i="62"/>
  <c r="I34" i="61"/>
  <c r="I34" i="60"/>
  <c r="I34" i="59"/>
  <c r="I34" i="58"/>
  <c r="I34" i="57"/>
  <c r="I34" i="56"/>
  <c r="I34" i="55"/>
  <c r="I34" i="87"/>
  <c r="I34" i="86"/>
  <c r="I34" i="85"/>
  <c r="I34" i="84"/>
  <c r="I34" i="83"/>
  <c r="I34" i="82"/>
  <c r="I34" i="81"/>
  <c r="I34" i="80"/>
  <c r="I34" i="79"/>
  <c r="I34" i="78"/>
  <c r="I34" i="77"/>
  <c r="I34" i="76"/>
  <c r="I34" i="75"/>
  <c r="I34" i="74"/>
  <c r="I34" i="73"/>
  <c r="I34" i="72"/>
  <c r="I34" i="71"/>
  <c r="I34" i="70"/>
  <c r="I34" i="69"/>
  <c r="I34" i="68"/>
  <c r="I34" i="67"/>
  <c r="I34" i="66"/>
  <c r="I34" i="65"/>
  <c r="I34" i="50"/>
  <c r="I34" i="37"/>
  <c r="I36" i="2"/>
  <c r="I36" i="3"/>
  <c r="I36" i="51"/>
  <c r="I36" i="41"/>
  <c r="I36" i="42"/>
  <c r="I36" i="43"/>
  <c r="I36" i="44"/>
  <c r="I36" i="52"/>
  <c r="I36" i="53"/>
  <c r="I36" i="54"/>
  <c r="I36" i="45"/>
  <c r="I36" i="46"/>
  <c r="I36" i="47"/>
  <c r="I36" i="48"/>
  <c r="I36" i="49"/>
  <c r="I36" i="64"/>
  <c r="I36" i="63"/>
  <c r="I36" i="62"/>
  <c r="I36" i="61"/>
  <c r="I36" i="60"/>
  <c r="I36" i="59"/>
  <c r="I36" i="58"/>
  <c r="I36" i="57"/>
  <c r="I36" i="56"/>
  <c r="I36" i="55"/>
  <c r="I36" i="87"/>
  <c r="I36" i="86"/>
  <c r="I36" i="85"/>
  <c r="I36" i="84"/>
  <c r="I36" i="83"/>
  <c r="I36" i="82"/>
  <c r="I36" i="81"/>
  <c r="I36" i="80"/>
  <c r="I36" i="79"/>
  <c r="I36" i="78"/>
  <c r="I36" i="77"/>
  <c r="I36" i="76"/>
  <c r="I36" i="75"/>
  <c r="I36" i="74"/>
  <c r="I36" i="73"/>
  <c r="I36" i="72"/>
  <c r="I36" i="71"/>
  <c r="I36" i="70"/>
  <c r="I36" i="69"/>
  <c r="I36" i="68"/>
  <c r="I36" i="67"/>
  <c r="I36" i="66"/>
  <c r="I36" i="65"/>
  <c r="I36" i="50"/>
  <c r="I36" i="37"/>
  <c r="I37" i="2"/>
  <c r="I37" i="3"/>
  <c r="I37" i="51"/>
  <c r="I37" i="41"/>
  <c r="I37" i="42"/>
  <c r="I37" i="43"/>
  <c r="I37" i="44"/>
  <c r="I37" i="52"/>
  <c r="I37" i="53"/>
  <c r="I37" i="54"/>
  <c r="I37" i="45"/>
  <c r="I37" i="46"/>
  <c r="I37" i="47"/>
  <c r="I37" i="48"/>
  <c r="I37" i="49"/>
  <c r="I37" i="64"/>
  <c r="I37" i="63"/>
  <c r="I37" i="62"/>
  <c r="I37" i="61"/>
  <c r="I37" i="60"/>
  <c r="I37" i="59"/>
  <c r="I37" i="58"/>
  <c r="I37" i="57"/>
  <c r="I37" i="56"/>
  <c r="I37" i="55"/>
  <c r="I37" i="87"/>
  <c r="I37" i="86"/>
  <c r="I37" i="85"/>
  <c r="I37" i="84"/>
  <c r="I37" i="83"/>
  <c r="I37" i="82"/>
  <c r="I37" i="81"/>
  <c r="I37" i="80"/>
  <c r="I37" i="79"/>
  <c r="I37" i="78"/>
  <c r="I37" i="77"/>
  <c r="I37" i="76"/>
  <c r="I37" i="75"/>
  <c r="I37" i="74"/>
  <c r="I37" i="73"/>
  <c r="I37" i="72"/>
  <c r="I37" i="71"/>
  <c r="I37" i="70"/>
  <c r="I37" i="69"/>
  <c r="I37" i="68"/>
  <c r="I37" i="67"/>
  <c r="I37" i="66"/>
  <c r="I37" i="65"/>
  <c r="I37" i="50"/>
  <c r="I37" i="37"/>
  <c r="I38" i="2"/>
  <c r="I38" i="3"/>
  <c r="I38" i="51"/>
  <c r="I38" i="41"/>
  <c r="I38" i="42"/>
  <c r="I38" i="43"/>
  <c r="I38" i="44"/>
  <c r="I38" i="52"/>
  <c r="I38" i="53"/>
  <c r="I38" i="54"/>
  <c r="I38" i="45"/>
  <c r="I38" i="46"/>
  <c r="I38" i="47"/>
  <c r="I38" i="48"/>
  <c r="I38" i="49"/>
  <c r="I38" i="64"/>
  <c r="I38" i="63"/>
  <c r="I38" i="62"/>
  <c r="I38" i="61"/>
  <c r="I38" i="60"/>
  <c r="I38" i="59"/>
  <c r="I38" i="58"/>
  <c r="I38" i="57"/>
  <c r="I38" i="56"/>
  <c r="I38" i="55"/>
  <c r="I38" i="87"/>
  <c r="I38" i="86"/>
  <c r="I38" i="85"/>
  <c r="I38" i="84"/>
  <c r="I38" i="83"/>
  <c r="I38" i="82"/>
  <c r="I38" i="81"/>
  <c r="I38" i="80"/>
  <c r="I38" i="79"/>
  <c r="I38" i="78"/>
  <c r="I38" i="77"/>
  <c r="I38" i="76"/>
  <c r="I38" i="75"/>
  <c r="I38" i="74"/>
  <c r="I38" i="73"/>
  <c r="I38" i="72"/>
  <c r="I38" i="71"/>
  <c r="I38" i="70"/>
  <c r="I38" i="69"/>
  <c r="I38" i="68"/>
  <c r="I38" i="67"/>
  <c r="I38" i="66"/>
  <c r="I38" i="65"/>
  <c r="I38" i="50"/>
  <c r="I38" i="37"/>
  <c r="I39" i="2"/>
  <c r="I39" i="3"/>
  <c r="I39" i="51"/>
  <c r="I39" i="41"/>
  <c r="I39" i="42"/>
  <c r="I39" i="43"/>
  <c r="I39" i="44"/>
  <c r="I39" i="52"/>
  <c r="I39" i="53"/>
  <c r="I39" i="54"/>
  <c r="I39" i="45"/>
  <c r="I39" i="46"/>
  <c r="I39" i="47"/>
  <c r="I39" i="48"/>
  <c r="I39" i="49"/>
  <c r="I39" i="64"/>
  <c r="I39" i="63"/>
  <c r="I39" i="62"/>
  <c r="I39" i="61"/>
  <c r="I39" i="60"/>
  <c r="I39" i="59"/>
  <c r="I39" i="58"/>
  <c r="I39" i="57"/>
  <c r="I39" i="56"/>
  <c r="I39" i="55"/>
  <c r="I39" i="87"/>
  <c r="I39" i="86"/>
  <c r="I39" i="85"/>
  <c r="I39" i="84"/>
  <c r="I39" i="83"/>
  <c r="I39" i="82"/>
  <c r="I39" i="81"/>
  <c r="I39" i="80"/>
  <c r="I39" i="79"/>
  <c r="I39" i="78"/>
  <c r="I39" i="77"/>
  <c r="I39" i="76"/>
  <c r="I39" i="75"/>
  <c r="I39" i="74"/>
  <c r="I39" i="73"/>
  <c r="I39" i="72"/>
  <c r="I39" i="71"/>
  <c r="I39" i="70"/>
  <c r="I39" i="69"/>
  <c r="I39" i="68"/>
  <c r="I39" i="67"/>
  <c r="I39" i="66"/>
  <c r="I39" i="65"/>
  <c r="I39" i="50"/>
  <c r="I39" i="37"/>
  <c r="I40" i="37"/>
  <c r="I43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54"/>
  <c r="F8" i="54"/>
  <c r="F9" i="54"/>
  <c r="F10" i="54"/>
  <c r="F11" i="54"/>
  <c r="F7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48"/>
  <c r="F8" i="48"/>
  <c r="F9" i="48"/>
  <c r="F10" i="48"/>
  <c r="F11" i="48"/>
  <c r="F7" i="49"/>
  <c r="F8" i="49"/>
  <c r="F9" i="49"/>
  <c r="F10" i="49"/>
  <c r="F11" i="49"/>
  <c r="F7" i="64"/>
  <c r="F8" i="64"/>
  <c r="F9" i="64"/>
  <c r="F10" i="64"/>
  <c r="F11" i="64"/>
  <c r="F7" i="63"/>
  <c r="F8" i="63"/>
  <c r="F9" i="63"/>
  <c r="F10" i="63"/>
  <c r="F11" i="63"/>
  <c r="F7" i="62"/>
  <c r="F8" i="62"/>
  <c r="F9" i="62"/>
  <c r="F10" i="62"/>
  <c r="F11" i="62"/>
  <c r="F7" i="61"/>
  <c r="F8" i="61"/>
  <c r="F9" i="61"/>
  <c r="F10" i="61"/>
  <c r="F11" i="61"/>
  <c r="F7" i="60"/>
  <c r="F8" i="60"/>
  <c r="F9" i="60"/>
  <c r="F10" i="60"/>
  <c r="F11" i="60"/>
  <c r="F7" i="59"/>
  <c r="F8" i="59"/>
  <c r="F9" i="59"/>
  <c r="F10" i="59"/>
  <c r="F11" i="59"/>
  <c r="F7" i="58"/>
  <c r="F8" i="58"/>
  <c r="F9" i="58"/>
  <c r="F10" i="58"/>
  <c r="F11" i="58"/>
  <c r="F7" i="57"/>
  <c r="F8" i="57"/>
  <c r="F9" i="57"/>
  <c r="F10" i="57"/>
  <c r="F11" i="57"/>
  <c r="F7" i="56"/>
  <c r="F8" i="56"/>
  <c r="F9" i="56"/>
  <c r="F10" i="56"/>
  <c r="F11" i="56"/>
  <c r="F7" i="55"/>
  <c r="F8" i="55"/>
  <c r="F9" i="55"/>
  <c r="F10" i="55"/>
  <c r="F11" i="55"/>
  <c r="F7" i="87"/>
  <c r="F8" i="87"/>
  <c r="F9" i="87"/>
  <c r="F10" i="87"/>
  <c r="F11" i="87"/>
  <c r="F7" i="86"/>
  <c r="F8" i="86"/>
  <c r="F9" i="86"/>
  <c r="F10" i="86"/>
  <c r="F11" i="86"/>
  <c r="F7" i="85"/>
  <c r="F8" i="85"/>
  <c r="F9" i="85"/>
  <c r="F10" i="85"/>
  <c r="F11" i="85"/>
  <c r="F7" i="84"/>
  <c r="F8" i="84"/>
  <c r="F9" i="84"/>
  <c r="F10" i="84"/>
  <c r="F11" i="84"/>
  <c r="F7" i="83"/>
  <c r="F8" i="83"/>
  <c r="F9" i="83"/>
  <c r="F10" i="83"/>
  <c r="F11" i="83"/>
  <c r="F7" i="82"/>
  <c r="F8" i="82"/>
  <c r="F9" i="82"/>
  <c r="F10" i="82"/>
  <c r="F11" i="82"/>
  <c r="F7" i="81"/>
  <c r="F8" i="81"/>
  <c r="F9" i="81"/>
  <c r="F10" i="81"/>
  <c r="F11" i="81"/>
  <c r="F7" i="80"/>
  <c r="F8" i="80"/>
  <c r="F9" i="80"/>
  <c r="F10" i="80"/>
  <c r="F11" i="80"/>
  <c r="F7" i="79"/>
  <c r="F8" i="79"/>
  <c r="F9" i="79"/>
  <c r="F10" i="79"/>
  <c r="F11" i="79"/>
  <c r="F7" i="78"/>
  <c r="F8" i="78"/>
  <c r="F9" i="78"/>
  <c r="F10" i="78"/>
  <c r="F11" i="78"/>
  <c r="F7" i="77"/>
  <c r="F8" i="77"/>
  <c r="F9" i="77"/>
  <c r="F10" i="77"/>
  <c r="F11" i="77"/>
  <c r="F7" i="76"/>
  <c r="F8" i="76"/>
  <c r="F9" i="76"/>
  <c r="F10" i="76"/>
  <c r="F11" i="76"/>
  <c r="F7" i="75"/>
  <c r="F8" i="75"/>
  <c r="F9" i="75"/>
  <c r="F10" i="75"/>
  <c r="F11" i="75"/>
  <c r="F7" i="74"/>
  <c r="F8" i="74"/>
  <c r="F9" i="74"/>
  <c r="F10" i="74"/>
  <c r="F11" i="74"/>
  <c r="F7" i="73"/>
  <c r="F8" i="73"/>
  <c r="F9" i="73"/>
  <c r="F10" i="73"/>
  <c r="F11" i="73"/>
  <c r="F7" i="72"/>
  <c r="F8" i="72"/>
  <c r="F9" i="72"/>
  <c r="F10" i="72"/>
  <c r="F11" i="72"/>
  <c r="F7" i="71"/>
  <c r="F8" i="71"/>
  <c r="F9" i="71"/>
  <c r="F10" i="71"/>
  <c r="F11" i="71"/>
  <c r="F7" i="70"/>
  <c r="F8" i="70"/>
  <c r="F9" i="70"/>
  <c r="F10" i="70"/>
  <c r="F11" i="70"/>
  <c r="F7" i="69"/>
  <c r="F8" i="69"/>
  <c r="F9" i="69"/>
  <c r="F10" i="69"/>
  <c r="F11" i="69"/>
  <c r="F7" i="68"/>
  <c r="F8" i="68"/>
  <c r="F9" i="68"/>
  <c r="F10" i="68"/>
  <c r="F11" i="68"/>
  <c r="F7" i="67"/>
  <c r="F8" i="67"/>
  <c r="F9" i="67"/>
  <c r="F10" i="67"/>
  <c r="F11" i="67"/>
  <c r="F7" i="66"/>
  <c r="F8" i="66"/>
  <c r="F9" i="66"/>
  <c r="F10" i="66"/>
  <c r="F11" i="66"/>
  <c r="F7" i="65"/>
  <c r="F8" i="65"/>
  <c r="F9" i="65"/>
  <c r="F10" i="65"/>
  <c r="F11" i="65"/>
  <c r="F7" i="50"/>
  <c r="F8" i="50"/>
  <c r="F9" i="50"/>
  <c r="F10" i="50"/>
  <c r="F11" i="50"/>
  <c r="F11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54"/>
  <c r="F19" i="54"/>
  <c r="F20" i="54"/>
  <c r="F21" i="54"/>
  <c r="F22" i="54"/>
  <c r="F23" i="54"/>
  <c r="F24" i="54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48"/>
  <c r="F19" i="48"/>
  <c r="F20" i="48"/>
  <c r="F21" i="48"/>
  <c r="F22" i="48"/>
  <c r="F23" i="48"/>
  <c r="F24" i="48"/>
  <c r="F18" i="49"/>
  <c r="F19" i="49"/>
  <c r="F20" i="49"/>
  <c r="F21" i="49"/>
  <c r="F22" i="49"/>
  <c r="F23" i="49"/>
  <c r="F24" i="49"/>
  <c r="F18" i="64"/>
  <c r="F19" i="64"/>
  <c r="F20" i="64"/>
  <c r="F21" i="64"/>
  <c r="F22" i="64"/>
  <c r="F23" i="64"/>
  <c r="F24" i="64"/>
  <c r="F18" i="63"/>
  <c r="F19" i="63"/>
  <c r="F20" i="63"/>
  <c r="F21" i="63"/>
  <c r="F22" i="63"/>
  <c r="F23" i="63"/>
  <c r="F24" i="63"/>
  <c r="F18" i="62"/>
  <c r="F19" i="62"/>
  <c r="F20" i="62"/>
  <c r="F21" i="62"/>
  <c r="F22" i="62"/>
  <c r="F23" i="62"/>
  <c r="F24" i="62"/>
  <c r="F18" i="61"/>
  <c r="F19" i="61"/>
  <c r="F20" i="61"/>
  <c r="F21" i="61"/>
  <c r="F22" i="61"/>
  <c r="F23" i="61"/>
  <c r="F24" i="61"/>
  <c r="F18" i="60"/>
  <c r="F19" i="60"/>
  <c r="F20" i="60"/>
  <c r="F21" i="60"/>
  <c r="F22" i="60"/>
  <c r="F23" i="60"/>
  <c r="F24" i="60"/>
  <c r="F18" i="59"/>
  <c r="F19" i="59"/>
  <c r="F20" i="59"/>
  <c r="F21" i="59"/>
  <c r="F22" i="59"/>
  <c r="F23" i="59"/>
  <c r="F24" i="59"/>
  <c r="F18" i="58"/>
  <c r="F19" i="58"/>
  <c r="F20" i="58"/>
  <c r="F21" i="58"/>
  <c r="F22" i="58"/>
  <c r="F23" i="58"/>
  <c r="F24" i="58"/>
  <c r="F18" i="57"/>
  <c r="F19" i="57"/>
  <c r="F20" i="57"/>
  <c r="F21" i="57"/>
  <c r="F22" i="57"/>
  <c r="F23" i="57"/>
  <c r="F24" i="57"/>
  <c r="F18" i="56"/>
  <c r="F19" i="56"/>
  <c r="F20" i="56"/>
  <c r="F21" i="56"/>
  <c r="F22" i="56"/>
  <c r="F23" i="56"/>
  <c r="F24" i="56"/>
  <c r="F18" i="55"/>
  <c r="F19" i="55"/>
  <c r="F20" i="55"/>
  <c r="F21" i="55"/>
  <c r="F22" i="55"/>
  <c r="F23" i="55"/>
  <c r="F24" i="55"/>
  <c r="F18" i="87"/>
  <c r="F19" i="87"/>
  <c r="F20" i="87"/>
  <c r="F21" i="87"/>
  <c r="F22" i="87"/>
  <c r="F23" i="87"/>
  <c r="F24" i="87"/>
  <c r="F18" i="86"/>
  <c r="F19" i="86"/>
  <c r="F20" i="86"/>
  <c r="F21" i="86"/>
  <c r="F22" i="86"/>
  <c r="F23" i="86"/>
  <c r="F24" i="86"/>
  <c r="F18" i="85"/>
  <c r="F19" i="85"/>
  <c r="F20" i="85"/>
  <c r="F21" i="85"/>
  <c r="F22" i="85"/>
  <c r="F23" i="85"/>
  <c r="F24" i="85"/>
  <c r="F18" i="84"/>
  <c r="F19" i="84"/>
  <c r="F20" i="84"/>
  <c r="F21" i="84"/>
  <c r="F22" i="84"/>
  <c r="F23" i="84"/>
  <c r="F24" i="84"/>
  <c r="F18" i="83"/>
  <c r="F19" i="83"/>
  <c r="F20" i="83"/>
  <c r="F21" i="83"/>
  <c r="F22" i="83"/>
  <c r="F23" i="83"/>
  <c r="F24" i="83"/>
  <c r="F18" i="82"/>
  <c r="F19" i="82"/>
  <c r="F20" i="82"/>
  <c r="F21" i="82"/>
  <c r="F22" i="82"/>
  <c r="F23" i="82"/>
  <c r="F24" i="82"/>
  <c r="F18" i="81"/>
  <c r="F19" i="81"/>
  <c r="F20" i="81"/>
  <c r="F21" i="81"/>
  <c r="F22" i="81"/>
  <c r="F23" i="81"/>
  <c r="F24" i="81"/>
  <c r="F18" i="80"/>
  <c r="F19" i="80"/>
  <c r="F20" i="80"/>
  <c r="F21" i="80"/>
  <c r="F22" i="80"/>
  <c r="F23" i="80"/>
  <c r="F24" i="80"/>
  <c r="F18" i="79"/>
  <c r="F19" i="79"/>
  <c r="F20" i="79"/>
  <c r="F21" i="79"/>
  <c r="F22" i="79"/>
  <c r="F23" i="79"/>
  <c r="F24" i="79"/>
  <c r="F18" i="78"/>
  <c r="F19" i="78"/>
  <c r="F20" i="78"/>
  <c r="F21" i="78"/>
  <c r="F22" i="78"/>
  <c r="F23" i="78"/>
  <c r="F24" i="78"/>
  <c r="F18" i="77"/>
  <c r="F19" i="77"/>
  <c r="F20" i="77"/>
  <c r="F21" i="77"/>
  <c r="F22" i="77"/>
  <c r="F23" i="77"/>
  <c r="F24" i="77"/>
  <c r="F18" i="76"/>
  <c r="F19" i="76"/>
  <c r="F20" i="76"/>
  <c r="F21" i="76"/>
  <c r="F22" i="76"/>
  <c r="F23" i="76"/>
  <c r="F24" i="76"/>
  <c r="F18" i="75"/>
  <c r="F19" i="75"/>
  <c r="F20" i="75"/>
  <c r="F21" i="75"/>
  <c r="F22" i="75"/>
  <c r="F23" i="75"/>
  <c r="F24" i="75"/>
  <c r="F18" i="74"/>
  <c r="F19" i="74"/>
  <c r="F20" i="74"/>
  <c r="F21" i="74"/>
  <c r="F22" i="74"/>
  <c r="F23" i="74"/>
  <c r="F24" i="74"/>
  <c r="F18" i="73"/>
  <c r="F19" i="73"/>
  <c r="F20" i="73"/>
  <c r="F21" i="73"/>
  <c r="F22" i="73"/>
  <c r="F23" i="73"/>
  <c r="F24" i="73"/>
  <c r="F18" i="72"/>
  <c r="F19" i="72"/>
  <c r="F20" i="72"/>
  <c r="F21" i="72"/>
  <c r="F22" i="72"/>
  <c r="F23" i="72"/>
  <c r="F24" i="72"/>
  <c r="F18" i="71"/>
  <c r="F19" i="71"/>
  <c r="F20" i="71"/>
  <c r="F21" i="71"/>
  <c r="F22" i="71"/>
  <c r="F23" i="71"/>
  <c r="F24" i="71"/>
  <c r="F18" i="70"/>
  <c r="F19" i="70"/>
  <c r="F20" i="70"/>
  <c r="F21" i="70"/>
  <c r="F22" i="70"/>
  <c r="F23" i="70"/>
  <c r="F24" i="70"/>
  <c r="F18" i="69"/>
  <c r="F19" i="69"/>
  <c r="F20" i="69"/>
  <c r="F21" i="69"/>
  <c r="F22" i="69"/>
  <c r="F23" i="69"/>
  <c r="F24" i="69"/>
  <c r="F18" i="68"/>
  <c r="F19" i="68"/>
  <c r="F20" i="68"/>
  <c r="F21" i="68"/>
  <c r="F22" i="68"/>
  <c r="F23" i="68"/>
  <c r="F24" i="68"/>
  <c r="F18" i="67"/>
  <c r="F19" i="67"/>
  <c r="F20" i="67"/>
  <c r="F21" i="67"/>
  <c r="F22" i="67"/>
  <c r="F23" i="67"/>
  <c r="F24" i="67"/>
  <c r="F18" i="66"/>
  <c r="F19" i="66"/>
  <c r="F20" i="66"/>
  <c r="F21" i="66"/>
  <c r="F22" i="66"/>
  <c r="F23" i="66"/>
  <c r="F24" i="66"/>
  <c r="F18" i="65"/>
  <c r="F19" i="65"/>
  <c r="F20" i="65"/>
  <c r="F21" i="65"/>
  <c r="F22" i="65"/>
  <c r="F23" i="65"/>
  <c r="F24" i="65"/>
  <c r="F18" i="50"/>
  <c r="F19" i="50"/>
  <c r="F20" i="50"/>
  <c r="F21" i="50"/>
  <c r="F22" i="50"/>
  <c r="F23" i="50"/>
  <c r="F24" i="50"/>
  <c r="F24" i="37"/>
  <c r="F32" i="2"/>
  <c r="F32" i="3"/>
  <c r="F32" i="51"/>
  <c r="F32" i="41"/>
  <c r="F32" i="42"/>
  <c r="F32" i="43"/>
  <c r="F32" i="44"/>
  <c r="F32" i="52"/>
  <c r="F32" i="53"/>
  <c r="F32" i="54"/>
  <c r="F32" i="45"/>
  <c r="F32" i="46"/>
  <c r="F32" i="47"/>
  <c r="F32" i="48"/>
  <c r="F32" i="49"/>
  <c r="F32" i="64"/>
  <c r="F32" i="63"/>
  <c r="F32" i="62"/>
  <c r="F32" i="61"/>
  <c r="F32" i="60"/>
  <c r="F32" i="59"/>
  <c r="F32" i="58"/>
  <c r="F32" i="57"/>
  <c r="F32" i="56"/>
  <c r="F32" i="55"/>
  <c r="F32" i="87"/>
  <c r="F32" i="86"/>
  <c r="F32" i="85"/>
  <c r="F32" i="84"/>
  <c r="F32" i="83"/>
  <c r="F32" i="82"/>
  <c r="F32" i="81"/>
  <c r="F32" i="80"/>
  <c r="F32" i="79"/>
  <c r="F32" i="78"/>
  <c r="F32" i="77"/>
  <c r="F32" i="76"/>
  <c r="F32" i="75"/>
  <c r="F32" i="74"/>
  <c r="F32" i="73"/>
  <c r="F32" i="72"/>
  <c r="F32" i="71"/>
  <c r="F32" i="70"/>
  <c r="F32" i="69"/>
  <c r="F32" i="68"/>
  <c r="F32" i="67"/>
  <c r="F32" i="66"/>
  <c r="F32" i="65"/>
  <c r="F32" i="50"/>
  <c r="F32" i="37"/>
  <c r="F33" i="2"/>
  <c r="F33" i="3"/>
  <c r="F33" i="51"/>
  <c r="F33" i="41"/>
  <c r="F33" i="42"/>
  <c r="F33" i="43"/>
  <c r="F33" i="44"/>
  <c r="F33" i="52"/>
  <c r="F33" i="53"/>
  <c r="F33" i="54"/>
  <c r="F33" i="45"/>
  <c r="F33" i="46"/>
  <c r="F33" i="47"/>
  <c r="F33" i="48"/>
  <c r="F33" i="49"/>
  <c r="F33" i="64"/>
  <c r="F33" i="63"/>
  <c r="F33" i="62"/>
  <c r="F33" i="61"/>
  <c r="F33" i="60"/>
  <c r="F33" i="59"/>
  <c r="F33" i="58"/>
  <c r="F33" i="57"/>
  <c r="F33" i="56"/>
  <c r="F33" i="55"/>
  <c r="F33" i="87"/>
  <c r="F33" i="86"/>
  <c r="F33" i="85"/>
  <c r="F33" i="84"/>
  <c r="F33" i="83"/>
  <c r="F33" i="82"/>
  <c r="F33" i="81"/>
  <c r="F33" i="80"/>
  <c r="F33" i="79"/>
  <c r="F33" i="78"/>
  <c r="F33" i="77"/>
  <c r="F33" i="76"/>
  <c r="F33" i="75"/>
  <c r="F33" i="74"/>
  <c r="F33" i="73"/>
  <c r="F33" i="72"/>
  <c r="F33" i="71"/>
  <c r="F33" i="70"/>
  <c r="F33" i="69"/>
  <c r="F33" i="68"/>
  <c r="F33" i="67"/>
  <c r="F33" i="66"/>
  <c r="F33" i="65"/>
  <c r="F33" i="50"/>
  <c r="F33" i="37"/>
  <c r="F34" i="2"/>
  <c r="F34" i="3"/>
  <c r="F34" i="51"/>
  <c r="F34" i="41"/>
  <c r="F34" i="42"/>
  <c r="F34" i="43"/>
  <c r="F34" i="44"/>
  <c r="F34" i="52"/>
  <c r="F34" i="53"/>
  <c r="F34" i="54"/>
  <c r="F34" i="45"/>
  <c r="F34" i="46"/>
  <c r="F34" i="47"/>
  <c r="F34" i="48"/>
  <c r="F34" i="49"/>
  <c r="F34" i="64"/>
  <c r="F34" i="63"/>
  <c r="F34" i="62"/>
  <c r="F34" i="61"/>
  <c r="F34" i="60"/>
  <c r="F34" i="59"/>
  <c r="F34" i="58"/>
  <c r="F34" i="57"/>
  <c r="F34" i="56"/>
  <c r="F34" i="55"/>
  <c r="F34" i="87"/>
  <c r="F34" i="86"/>
  <c r="F34" i="85"/>
  <c r="F34" i="84"/>
  <c r="F34" i="83"/>
  <c r="F34" i="82"/>
  <c r="F34" i="81"/>
  <c r="F34" i="80"/>
  <c r="F34" i="79"/>
  <c r="F34" i="78"/>
  <c r="F34" i="77"/>
  <c r="F34" i="76"/>
  <c r="F34" i="75"/>
  <c r="F34" i="74"/>
  <c r="F34" i="73"/>
  <c r="F34" i="72"/>
  <c r="F34" i="71"/>
  <c r="F34" i="70"/>
  <c r="F34" i="69"/>
  <c r="F34" i="68"/>
  <c r="F34" i="67"/>
  <c r="F34" i="66"/>
  <c r="F34" i="65"/>
  <c r="F34" i="50"/>
  <c r="F34" i="37"/>
  <c r="F36" i="2"/>
  <c r="F36" i="3"/>
  <c r="F36" i="51"/>
  <c r="F36" i="41"/>
  <c r="F36" i="42"/>
  <c r="F36" i="43"/>
  <c r="F36" i="44"/>
  <c r="F36" i="52"/>
  <c r="F36" i="53"/>
  <c r="F36" i="54"/>
  <c r="F36" i="45"/>
  <c r="F36" i="46"/>
  <c r="F36" i="47"/>
  <c r="F36" i="48"/>
  <c r="F36" i="49"/>
  <c r="F36" i="64"/>
  <c r="F36" i="63"/>
  <c r="F36" i="62"/>
  <c r="F36" i="61"/>
  <c r="F36" i="60"/>
  <c r="F36" i="59"/>
  <c r="F36" i="58"/>
  <c r="F36" i="57"/>
  <c r="F36" i="56"/>
  <c r="F36" i="55"/>
  <c r="F36" i="87"/>
  <c r="F36" i="86"/>
  <c r="F36" i="85"/>
  <c r="F36" i="84"/>
  <c r="F36" i="83"/>
  <c r="F36" i="82"/>
  <c r="F36" i="81"/>
  <c r="F36" i="80"/>
  <c r="F36" i="79"/>
  <c r="F36" i="78"/>
  <c r="F36" i="77"/>
  <c r="F36" i="76"/>
  <c r="F36" i="75"/>
  <c r="F36" i="74"/>
  <c r="F36" i="73"/>
  <c r="F36" i="72"/>
  <c r="F36" i="71"/>
  <c r="F36" i="70"/>
  <c r="F36" i="69"/>
  <c r="F36" i="68"/>
  <c r="F36" i="67"/>
  <c r="F36" i="66"/>
  <c r="F36" i="65"/>
  <c r="F36" i="50"/>
  <c r="F36" i="37"/>
  <c r="F37" i="2"/>
  <c r="F37" i="3"/>
  <c r="F37" i="51"/>
  <c r="F37" i="41"/>
  <c r="F37" i="42"/>
  <c r="F37" i="43"/>
  <c r="F37" i="44"/>
  <c r="F37" i="52"/>
  <c r="F37" i="53"/>
  <c r="F37" i="54"/>
  <c r="F37" i="45"/>
  <c r="F37" i="46"/>
  <c r="F37" i="47"/>
  <c r="F37" i="48"/>
  <c r="F37" i="49"/>
  <c r="F37" i="64"/>
  <c r="F37" i="63"/>
  <c r="F37" i="62"/>
  <c r="F37" i="61"/>
  <c r="F37" i="60"/>
  <c r="F37" i="59"/>
  <c r="F37" i="58"/>
  <c r="F37" i="57"/>
  <c r="F37" i="56"/>
  <c r="F37" i="55"/>
  <c r="F37" i="87"/>
  <c r="F37" i="86"/>
  <c r="F37" i="85"/>
  <c r="F37" i="84"/>
  <c r="F37" i="83"/>
  <c r="F37" i="82"/>
  <c r="F37" i="81"/>
  <c r="F37" i="80"/>
  <c r="F37" i="79"/>
  <c r="F37" i="78"/>
  <c r="F37" i="77"/>
  <c r="F37" i="76"/>
  <c r="F37" i="75"/>
  <c r="F37" i="74"/>
  <c r="F37" i="73"/>
  <c r="F37" i="72"/>
  <c r="F37" i="71"/>
  <c r="F37" i="70"/>
  <c r="F37" i="69"/>
  <c r="F37" i="68"/>
  <c r="F37" i="67"/>
  <c r="F37" i="66"/>
  <c r="F37" i="65"/>
  <c r="F37" i="50"/>
  <c r="F37" i="37"/>
  <c r="F38" i="2"/>
  <c r="F38" i="3"/>
  <c r="F38" i="51"/>
  <c r="F38" i="41"/>
  <c r="F38" i="42"/>
  <c r="F38" i="43"/>
  <c r="F38" i="44"/>
  <c r="F38" i="52"/>
  <c r="F38" i="53"/>
  <c r="F38" i="54"/>
  <c r="F38" i="45"/>
  <c r="F38" i="46"/>
  <c r="F38" i="47"/>
  <c r="F38" i="48"/>
  <c r="F38" i="49"/>
  <c r="F38" i="64"/>
  <c r="F38" i="63"/>
  <c r="F38" i="62"/>
  <c r="F38" i="61"/>
  <c r="F38" i="60"/>
  <c r="F38" i="59"/>
  <c r="F38" i="58"/>
  <c r="F38" i="57"/>
  <c r="F38" i="56"/>
  <c r="F38" i="55"/>
  <c r="F38" i="87"/>
  <c r="F38" i="86"/>
  <c r="F38" i="85"/>
  <c r="F38" i="84"/>
  <c r="F38" i="83"/>
  <c r="F38" i="82"/>
  <c r="F38" i="81"/>
  <c r="F38" i="80"/>
  <c r="F38" i="79"/>
  <c r="F38" i="78"/>
  <c r="F38" i="77"/>
  <c r="F38" i="76"/>
  <c r="F38" i="75"/>
  <c r="F38" i="74"/>
  <c r="F38" i="73"/>
  <c r="F38" i="72"/>
  <c r="F38" i="71"/>
  <c r="F38" i="70"/>
  <c r="F38" i="69"/>
  <c r="F38" i="68"/>
  <c r="F38" i="67"/>
  <c r="F38" i="66"/>
  <c r="F38" i="65"/>
  <c r="F38" i="50"/>
  <c r="F38" i="37"/>
  <c r="F39" i="2"/>
  <c r="F39" i="3"/>
  <c r="F39" i="51"/>
  <c r="F39" i="41"/>
  <c r="F39" i="42"/>
  <c r="F39" i="43"/>
  <c r="F39" i="44"/>
  <c r="F39" i="52"/>
  <c r="F39" i="53"/>
  <c r="F39" i="54"/>
  <c r="F39" i="45"/>
  <c r="F39" i="46"/>
  <c r="F39" i="47"/>
  <c r="F39" i="48"/>
  <c r="F39" i="49"/>
  <c r="F39" i="64"/>
  <c r="F39" i="63"/>
  <c r="F39" i="62"/>
  <c r="F39" i="61"/>
  <c r="F39" i="60"/>
  <c r="F39" i="59"/>
  <c r="F39" i="58"/>
  <c r="F39" i="57"/>
  <c r="F39" i="56"/>
  <c r="F39" i="55"/>
  <c r="F39" i="87"/>
  <c r="F39" i="86"/>
  <c r="F39" i="85"/>
  <c r="F39" i="84"/>
  <c r="F39" i="83"/>
  <c r="F39" i="82"/>
  <c r="F39" i="81"/>
  <c r="F39" i="80"/>
  <c r="F39" i="79"/>
  <c r="F39" i="78"/>
  <c r="F39" i="77"/>
  <c r="F39" i="76"/>
  <c r="F39" i="75"/>
  <c r="F39" i="74"/>
  <c r="F39" i="73"/>
  <c r="F39" i="72"/>
  <c r="F39" i="71"/>
  <c r="F39" i="70"/>
  <c r="F39" i="69"/>
  <c r="F39" i="68"/>
  <c r="F39" i="67"/>
  <c r="F39" i="66"/>
  <c r="F39" i="65"/>
  <c r="F39" i="50"/>
  <c r="F39" i="37"/>
  <c r="F40" i="37"/>
  <c r="F43" i="37"/>
  <c r="C32" i="2"/>
  <c r="C33" i="2"/>
  <c r="C34" i="2"/>
  <c r="C35" i="2"/>
  <c r="C36" i="2"/>
  <c r="C37" i="2"/>
  <c r="C38" i="2"/>
  <c r="C39" i="2"/>
  <c r="C40" i="2"/>
  <c r="C7" i="2"/>
  <c r="C24" i="2"/>
  <c r="C46" i="2"/>
  <c r="C43" i="2"/>
  <c r="C32" i="3"/>
  <c r="C33" i="3"/>
  <c r="C34" i="3"/>
  <c r="C35" i="3"/>
  <c r="C36" i="3"/>
  <c r="C37" i="3"/>
  <c r="C38" i="3"/>
  <c r="C39" i="3"/>
  <c r="C40" i="3"/>
  <c r="C7" i="3"/>
  <c r="C24" i="3"/>
  <c r="C46" i="3"/>
  <c r="C43" i="3"/>
  <c r="C32" i="51"/>
  <c r="C33" i="51"/>
  <c r="C34" i="51"/>
  <c r="C35" i="51"/>
  <c r="C36" i="51"/>
  <c r="C37" i="51"/>
  <c r="C38" i="51"/>
  <c r="C39" i="51"/>
  <c r="C40" i="51"/>
  <c r="C7" i="51"/>
  <c r="C24" i="51"/>
  <c r="C46" i="51"/>
  <c r="C43" i="51"/>
  <c r="C32" i="41"/>
  <c r="C33" i="41"/>
  <c r="C34" i="41"/>
  <c r="C35" i="41"/>
  <c r="C36" i="41"/>
  <c r="C37" i="41"/>
  <c r="C38" i="41"/>
  <c r="C39" i="41"/>
  <c r="C40" i="41"/>
  <c r="C7" i="41"/>
  <c r="C24" i="41"/>
  <c r="C46" i="41"/>
  <c r="C43" i="41"/>
  <c r="C32" i="42"/>
  <c r="C33" i="42"/>
  <c r="C34" i="42"/>
  <c r="C35" i="42"/>
  <c r="C36" i="42"/>
  <c r="C37" i="42"/>
  <c r="C38" i="42"/>
  <c r="C39" i="42"/>
  <c r="C40" i="42"/>
  <c r="C7" i="42"/>
  <c r="C24" i="42"/>
  <c r="C46" i="42"/>
  <c r="C43" i="42"/>
  <c r="C32" i="43"/>
  <c r="C33" i="43"/>
  <c r="C34" i="43"/>
  <c r="C35" i="43"/>
  <c r="C36" i="43"/>
  <c r="C37" i="43"/>
  <c r="C38" i="43"/>
  <c r="C39" i="43"/>
  <c r="C40" i="43"/>
  <c r="C7" i="43"/>
  <c r="C24" i="43"/>
  <c r="C46" i="43"/>
  <c r="C43" i="43"/>
  <c r="C32" i="44"/>
  <c r="C33" i="44"/>
  <c r="C34" i="44"/>
  <c r="C35" i="44"/>
  <c r="C36" i="44"/>
  <c r="C37" i="44"/>
  <c r="C38" i="44"/>
  <c r="C39" i="44"/>
  <c r="C40" i="44"/>
  <c r="C7" i="44"/>
  <c r="C24" i="44"/>
  <c r="C46" i="44"/>
  <c r="C43" i="44"/>
  <c r="C32" i="52"/>
  <c r="C33" i="52"/>
  <c r="C34" i="52"/>
  <c r="C35" i="52"/>
  <c r="C36" i="52"/>
  <c r="C37" i="52"/>
  <c r="C38" i="52"/>
  <c r="C39" i="52"/>
  <c r="C40" i="52"/>
  <c r="C7" i="52"/>
  <c r="C24" i="52"/>
  <c r="C46" i="52"/>
  <c r="C43" i="52"/>
  <c r="C32" i="53"/>
  <c r="C33" i="53"/>
  <c r="C34" i="53"/>
  <c r="C35" i="53"/>
  <c r="C36" i="53"/>
  <c r="C37" i="53"/>
  <c r="C38" i="53"/>
  <c r="C39" i="53"/>
  <c r="C40" i="53"/>
  <c r="C7" i="53"/>
  <c r="C24" i="53"/>
  <c r="C46" i="53"/>
  <c r="C43" i="53"/>
  <c r="C32" i="54"/>
  <c r="C33" i="54"/>
  <c r="C34" i="54"/>
  <c r="C35" i="54"/>
  <c r="C36" i="54"/>
  <c r="C37" i="54"/>
  <c r="C38" i="54"/>
  <c r="C39" i="54"/>
  <c r="C40" i="54"/>
  <c r="C7" i="54"/>
  <c r="C24" i="54"/>
  <c r="C46" i="54"/>
  <c r="C43" i="54"/>
  <c r="C32" i="45"/>
  <c r="C33" i="45"/>
  <c r="C34" i="45"/>
  <c r="C35" i="45"/>
  <c r="C36" i="45"/>
  <c r="C37" i="45"/>
  <c r="C38" i="45"/>
  <c r="C39" i="45"/>
  <c r="C40" i="45"/>
  <c r="C7" i="45"/>
  <c r="C24" i="45"/>
  <c r="C46" i="45"/>
  <c r="C43" i="45"/>
  <c r="C32" i="46"/>
  <c r="C33" i="46"/>
  <c r="C34" i="46"/>
  <c r="C35" i="46"/>
  <c r="C36" i="46"/>
  <c r="C37" i="46"/>
  <c r="C38" i="46"/>
  <c r="C39" i="46"/>
  <c r="C40" i="46"/>
  <c r="C7" i="46"/>
  <c r="C24" i="46"/>
  <c r="C46" i="46"/>
  <c r="C43" i="46"/>
  <c r="C32" i="47"/>
  <c r="C33" i="47"/>
  <c r="C34" i="47"/>
  <c r="C35" i="47"/>
  <c r="C36" i="47"/>
  <c r="C37" i="47"/>
  <c r="C38" i="47"/>
  <c r="C39" i="47"/>
  <c r="C40" i="47"/>
  <c r="C7" i="47"/>
  <c r="C24" i="47"/>
  <c r="C46" i="47"/>
  <c r="C43" i="47"/>
  <c r="C32" i="48"/>
  <c r="C33" i="48"/>
  <c r="C34" i="48"/>
  <c r="C35" i="48"/>
  <c r="C36" i="48"/>
  <c r="C37" i="48"/>
  <c r="C38" i="48"/>
  <c r="C39" i="48"/>
  <c r="C40" i="48"/>
  <c r="C7" i="48"/>
  <c r="C24" i="48"/>
  <c r="C46" i="48"/>
  <c r="C43" i="48"/>
  <c r="C32" i="49"/>
  <c r="C33" i="49"/>
  <c r="C34" i="49"/>
  <c r="C35" i="49"/>
  <c r="C36" i="49"/>
  <c r="C37" i="49"/>
  <c r="C38" i="49"/>
  <c r="C39" i="49"/>
  <c r="C40" i="49"/>
  <c r="C7" i="49"/>
  <c r="C24" i="49"/>
  <c r="C46" i="49"/>
  <c r="C43" i="49"/>
  <c r="C32" i="64"/>
  <c r="C33" i="64"/>
  <c r="C34" i="64"/>
  <c r="C35" i="64"/>
  <c r="C36" i="64"/>
  <c r="C37" i="64"/>
  <c r="C38" i="64"/>
  <c r="C39" i="64"/>
  <c r="C40" i="64"/>
  <c r="C7" i="64"/>
  <c r="C24" i="64"/>
  <c r="C46" i="64"/>
  <c r="C43" i="64"/>
  <c r="C32" i="63"/>
  <c r="C33" i="63"/>
  <c r="C34" i="63"/>
  <c r="C35" i="63"/>
  <c r="C36" i="63"/>
  <c r="C37" i="63"/>
  <c r="C38" i="63"/>
  <c r="C39" i="63"/>
  <c r="C40" i="63"/>
  <c r="C7" i="63"/>
  <c r="C24" i="63"/>
  <c r="C46" i="63"/>
  <c r="C43" i="63"/>
  <c r="C32" i="62"/>
  <c r="C33" i="62"/>
  <c r="C34" i="62"/>
  <c r="C35" i="62"/>
  <c r="C36" i="62"/>
  <c r="C37" i="62"/>
  <c r="C38" i="62"/>
  <c r="C39" i="62"/>
  <c r="C40" i="62"/>
  <c r="C7" i="62"/>
  <c r="C24" i="62"/>
  <c r="C46" i="62"/>
  <c r="C43" i="62"/>
  <c r="C32" i="61"/>
  <c r="C33" i="61"/>
  <c r="C34" i="61"/>
  <c r="C35" i="61"/>
  <c r="C36" i="61"/>
  <c r="C37" i="61"/>
  <c r="C38" i="61"/>
  <c r="C39" i="61"/>
  <c r="C40" i="61"/>
  <c r="C7" i="61"/>
  <c r="C24" i="61"/>
  <c r="C46" i="61"/>
  <c r="C43" i="61"/>
  <c r="C32" i="60"/>
  <c r="C33" i="60"/>
  <c r="C34" i="60"/>
  <c r="C35" i="60"/>
  <c r="C36" i="60"/>
  <c r="C37" i="60"/>
  <c r="C38" i="60"/>
  <c r="C39" i="60"/>
  <c r="C40" i="60"/>
  <c r="C7" i="60"/>
  <c r="C24" i="60"/>
  <c r="C46" i="60"/>
  <c r="C43" i="60"/>
  <c r="C32" i="59"/>
  <c r="C33" i="59"/>
  <c r="C34" i="59"/>
  <c r="C35" i="59"/>
  <c r="C36" i="59"/>
  <c r="C37" i="59"/>
  <c r="C38" i="59"/>
  <c r="C39" i="59"/>
  <c r="C40" i="59"/>
  <c r="C24" i="59"/>
  <c r="C46" i="59"/>
  <c r="C43" i="59"/>
  <c r="C32" i="58"/>
  <c r="C33" i="58"/>
  <c r="C34" i="58"/>
  <c r="C35" i="58"/>
  <c r="C36" i="58"/>
  <c r="C37" i="58"/>
  <c r="C38" i="58"/>
  <c r="C39" i="58"/>
  <c r="C40" i="58"/>
  <c r="C7" i="58"/>
  <c r="C24" i="58"/>
  <c r="C46" i="58"/>
  <c r="C43" i="58"/>
  <c r="C32" i="57"/>
  <c r="C33" i="57"/>
  <c r="C34" i="57"/>
  <c r="C35" i="57"/>
  <c r="C36" i="57"/>
  <c r="C37" i="57"/>
  <c r="C38" i="57"/>
  <c r="C39" i="57"/>
  <c r="C40" i="57"/>
  <c r="C7" i="57"/>
  <c r="C24" i="57"/>
  <c r="C46" i="57"/>
  <c r="C43" i="57"/>
  <c r="C32" i="56"/>
  <c r="C33" i="56"/>
  <c r="C34" i="56"/>
  <c r="C35" i="56"/>
  <c r="C36" i="56"/>
  <c r="C37" i="56"/>
  <c r="C38" i="56"/>
  <c r="C39" i="56"/>
  <c r="C40" i="56"/>
  <c r="C24" i="56"/>
  <c r="C46" i="56"/>
  <c r="C43" i="56"/>
  <c r="C32" i="55"/>
  <c r="C33" i="55"/>
  <c r="C34" i="55"/>
  <c r="C35" i="55"/>
  <c r="C36" i="55"/>
  <c r="C37" i="55"/>
  <c r="C38" i="55"/>
  <c r="C39" i="55"/>
  <c r="C40" i="55"/>
  <c r="C7" i="55"/>
  <c r="C24" i="55"/>
  <c r="C46" i="55"/>
  <c r="C43" i="55"/>
  <c r="C32" i="87"/>
  <c r="C33" i="87"/>
  <c r="C34" i="87"/>
  <c r="C35" i="87"/>
  <c r="C36" i="87"/>
  <c r="C37" i="87"/>
  <c r="C38" i="87"/>
  <c r="C39" i="87"/>
  <c r="C40" i="87"/>
  <c r="C7" i="87"/>
  <c r="C24" i="87"/>
  <c r="C46" i="87"/>
  <c r="C43" i="87"/>
  <c r="C32" i="86"/>
  <c r="C33" i="86"/>
  <c r="C34" i="86"/>
  <c r="C35" i="86"/>
  <c r="C36" i="86"/>
  <c r="C37" i="86"/>
  <c r="C38" i="86"/>
  <c r="C39" i="86"/>
  <c r="C40" i="86"/>
  <c r="C7" i="86"/>
  <c r="C24" i="86"/>
  <c r="C46" i="86"/>
  <c r="C43" i="86"/>
  <c r="C32" i="85"/>
  <c r="C33" i="85"/>
  <c r="C34" i="85"/>
  <c r="C35" i="85"/>
  <c r="C36" i="85"/>
  <c r="C37" i="85"/>
  <c r="C38" i="85"/>
  <c r="C39" i="85"/>
  <c r="C40" i="85"/>
  <c r="C7" i="85"/>
  <c r="C24" i="85"/>
  <c r="C46" i="85"/>
  <c r="C43" i="85"/>
  <c r="C32" i="84"/>
  <c r="C33" i="84"/>
  <c r="C34" i="84"/>
  <c r="C35" i="84"/>
  <c r="C36" i="84"/>
  <c r="C37" i="84"/>
  <c r="C38" i="84"/>
  <c r="C39" i="84"/>
  <c r="C40" i="84"/>
  <c r="C7" i="84"/>
  <c r="C24" i="84"/>
  <c r="C46" i="84"/>
  <c r="C43" i="84"/>
  <c r="C32" i="83"/>
  <c r="C33" i="83"/>
  <c r="C34" i="83"/>
  <c r="C35" i="83"/>
  <c r="C36" i="83"/>
  <c r="C37" i="83"/>
  <c r="C38" i="83"/>
  <c r="C39" i="83"/>
  <c r="C40" i="83"/>
  <c r="C7" i="83"/>
  <c r="C24" i="83"/>
  <c r="C46" i="83"/>
  <c r="C43" i="83"/>
  <c r="C32" i="82"/>
  <c r="C33" i="82"/>
  <c r="C34" i="82"/>
  <c r="C35" i="82"/>
  <c r="C36" i="82"/>
  <c r="C37" i="82"/>
  <c r="C38" i="82"/>
  <c r="C39" i="82"/>
  <c r="C40" i="82"/>
  <c r="C7" i="82"/>
  <c r="C24" i="82"/>
  <c r="C46" i="82"/>
  <c r="C43" i="82"/>
  <c r="C32" i="81"/>
  <c r="C33" i="81"/>
  <c r="C34" i="81"/>
  <c r="C35" i="81"/>
  <c r="C36" i="81"/>
  <c r="C37" i="81"/>
  <c r="C38" i="81"/>
  <c r="C39" i="81"/>
  <c r="C40" i="81"/>
  <c r="C7" i="81"/>
  <c r="C24" i="81"/>
  <c r="C46" i="81"/>
  <c r="C43" i="81"/>
  <c r="C32" i="80"/>
  <c r="C33" i="80"/>
  <c r="C34" i="80"/>
  <c r="C35" i="80"/>
  <c r="C36" i="80"/>
  <c r="C37" i="80"/>
  <c r="C38" i="80"/>
  <c r="C39" i="80"/>
  <c r="C40" i="80"/>
  <c r="C7" i="80"/>
  <c r="C24" i="80"/>
  <c r="C46" i="80"/>
  <c r="C43" i="80"/>
  <c r="C32" i="79"/>
  <c r="C33" i="79"/>
  <c r="C34" i="79"/>
  <c r="C35" i="79"/>
  <c r="C36" i="79"/>
  <c r="C37" i="79"/>
  <c r="C38" i="79"/>
  <c r="C39" i="79"/>
  <c r="C40" i="79"/>
  <c r="C7" i="79"/>
  <c r="C24" i="79"/>
  <c r="C46" i="79"/>
  <c r="C43" i="79"/>
  <c r="C32" i="78"/>
  <c r="C33" i="78"/>
  <c r="C34" i="78"/>
  <c r="C35" i="78"/>
  <c r="C36" i="78"/>
  <c r="C37" i="78"/>
  <c r="C38" i="78"/>
  <c r="C39" i="78"/>
  <c r="C40" i="78"/>
  <c r="C7" i="78"/>
  <c r="C24" i="78"/>
  <c r="C46" i="78"/>
  <c r="C43" i="78"/>
  <c r="C32" i="77"/>
  <c r="C33" i="77"/>
  <c r="C34" i="77"/>
  <c r="C35" i="77"/>
  <c r="C36" i="77"/>
  <c r="C37" i="77"/>
  <c r="C38" i="77"/>
  <c r="C39" i="77"/>
  <c r="C40" i="77"/>
  <c r="C7" i="77"/>
  <c r="C24" i="77"/>
  <c r="C46" i="77"/>
  <c r="C43" i="77"/>
  <c r="C32" i="76"/>
  <c r="C33" i="76"/>
  <c r="C34" i="76"/>
  <c r="C35" i="76"/>
  <c r="C36" i="76"/>
  <c r="C37" i="76"/>
  <c r="C38" i="76"/>
  <c r="C39" i="76"/>
  <c r="C40" i="76"/>
  <c r="C7" i="76"/>
  <c r="C24" i="76"/>
  <c r="C46" i="76"/>
  <c r="C43" i="76"/>
  <c r="C32" i="75"/>
  <c r="C33" i="75"/>
  <c r="C34" i="75"/>
  <c r="C35" i="75"/>
  <c r="C36" i="75"/>
  <c r="C37" i="75"/>
  <c r="C38" i="75"/>
  <c r="C39" i="75"/>
  <c r="C40" i="75"/>
  <c r="C7" i="75"/>
  <c r="C24" i="75"/>
  <c r="C46" i="75"/>
  <c r="C43" i="75"/>
  <c r="C32" i="74"/>
  <c r="C33" i="74"/>
  <c r="C34" i="74"/>
  <c r="C35" i="74"/>
  <c r="C36" i="74"/>
  <c r="C37" i="74"/>
  <c r="C38" i="74"/>
  <c r="C39" i="74"/>
  <c r="C40" i="74"/>
  <c r="C7" i="74"/>
  <c r="C24" i="74"/>
  <c r="C46" i="74"/>
  <c r="C43" i="74"/>
  <c r="C32" i="73"/>
  <c r="C33" i="73"/>
  <c r="C34" i="73"/>
  <c r="C35" i="73"/>
  <c r="C36" i="73"/>
  <c r="C37" i="73"/>
  <c r="C38" i="73"/>
  <c r="C39" i="73"/>
  <c r="C40" i="73"/>
  <c r="C7" i="73"/>
  <c r="C24" i="73"/>
  <c r="C46" i="73"/>
  <c r="C43" i="73"/>
  <c r="C32" i="72"/>
  <c r="C33" i="72"/>
  <c r="C34" i="72"/>
  <c r="C35" i="72"/>
  <c r="C36" i="72"/>
  <c r="C37" i="72"/>
  <c r="C38" i="72"/>
  <c r="C39" i="72"/>
  <c r="C40" i="72"/>
  <c r="C7" i="72"/>
  <c r="C24" i="72"/>
  <c r="C46" i="72"/>
  <c r="C43" i="72"/>
  <c r="C32" i="71"/>
  <c r="C33" i="71"/>
  <c r="C34" i="71"/>
  <c r="C35" i="71"/>
  <c r="C36" i="71"/>
  <c r="C37" i="71"/>
  <c r="C38" i="71"/>
  <c r="C39" i="71"/>
  <c r="C40" i="71"/>
  <c r="C7" i="71"/>
  <c r="C24" i="71"/>
  <c r="C46" i="71"/>
  <c r="C43" i="71"/>
  <c r="C32" i="70"/>
  <c r="C33" i="70"/>
  <c r="C34" i="70"/>
  <c r="C35" i="70"/>
  <c r="C36" i="70"/>
  <c r="C37" i="70"/>
  <c r="C38" i="70"/>
  <c r="C39" i="70"/>
  <c r="C40" i="70"/>
  <c r="C7" i="70"/>
  <c r="C24" i="70"/>
  <c r="C46" i="70"/>
  <c r="C43" i="70"/>
  <c r="C32" i="69"/>
  <c r="C33" i="69"/>
  <c r="C34" i="69"/>
  <c r="C35" i="69"/>
  <c r="C36" i="69"/>
  <c r="C37" i="69"/>
  <c r="C38" i="69"/>
  <c r="C39" i="69"/>
  <c r="C40" i="69"/>
  <c r="C7" i="69"/>
  <c r="C24" i="69"/>
  <c r="C46" i="69"/>
  <c r="C43" i="69"/>
  <c r="C32" i="68"/>
  <c r="C33" i="68"/>
  <c r="C34" i="68"/>
  <c r="C35" i="68"/>
  <c r="C36" i="68"/>
  <c r="C37" i="68"/>
  <c r="C38" i="68"/>
  <c r="C39" i="68"/>
  <c r="C40" i="68"/>
  <c r="C7" i="68"/>
  <c r="C24" i="68"/>
  <c r="C46" i="68"/>
  <c r="C43" i="68"/>
  <c r="C32" i="67"/>
  <c r="C33" i="67"/>
  <c r="C34" i="67"/>
  <c r="C35" i="67"/>
  <c r="C36" i="67"/>
  <c r="C37" i="67"/>
  <c r="C38" i="67"/>
  <c r="C39" i="67"/>
  <c r="C40" i="67"/>
  <c r="C7" i="67"/>
  <c r="C24" i="67"/>
  <c r="C46" i="67"/>
  <c r="C43" i="67"/>
  <c r="C32" i="66"/>
  <c r="C33" i="66"/>
  <c r="C34" i="66"/>
  <c r="C35" i="66"/>
  <c r="C36" i="66"/>
  <c r="C37" i="66"/>
  <c r="C38" i="66"/>
  <c r="C39" i="66"/>
  <c r="C40" i="66"/>
  <c r="C7" i="66"/>
  <c r="C24" i="66"/>
  <c r="C46" i="66"/>
  <c r="C43" i="66"/>
  <c r="C32" i="65"/>
  <c r="C33" i="65"/>
  <c r="C34" i="65"/>
  <c r="C35" i="65"/>
  <c r="C36" i="65"/>
  <c r="C37" i="65"/>
  <c r="C38" i="65"/>
  <c r="C39" i="65"/>
  <c r="C40" i="65"/>
  <c r="C7" i="65"/>
  <c r="C24" i="65"/>
  <c r="C46" i="65"/>
  <c r="C43" i="65"/>
  <c r="C32" i="50"/>
  <c r="C33" i="50"/>
  <c r="C34" i="50"/>
  <c r="C35" i="50"/>
  <c r="C36" i="50"/>
  <c r="C37" i="50"/>
  <c r="C38" i="50"/>
  <c r="C39" i="50"/>
  <c r="C40" i="50"/>
  <c r="C7" i="50"/>
  <c r="C24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32" i="2"/>
  <c r="D33" i="2"/>
  <c r="D34" i="2"/>
  <c r="D35" i="2"/>
  <c r="D36" i="2"/>
  <c r="D37" i="2"/>
  <c r="D38" i="2"/>
  <c r="D39" i="2"/>
  <c r="D40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32" i="3"/>
  <c r="D33" i="3"/>
  <c r="D34" i="3"/>
  <c r="D35" i="3"/>
  <c r="D36" i="3"/>
  <c r="D37" i="3"/>
  <c r="D38" i="3"/>
  <c r="D39" i="3"/>
  <c r="D40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32" i="51"/>
  <c r="D33" i="51"/>
  <c r="D34" i="51"/>
  <c r="D35" i="51"/>
  <c r="D36" i="51"/>
  <c r="D37" i="51"/>
  <c r="D38" i="51"/>
  <c r="D39" i="51"/>
  <c r="D40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32" i="41"/>
  <c r="D33" i="41"/>
  <c r="D34" i="41"/>
  <c r="D35" i="41"/>
  <c r="D36" i="41"/>
  <c r="D37" i="41"/>
  <c r="D38" i="41"/>
  <c r="D39" i="41"/>
  <c r="D40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32" i="42"/>
  <c r="D33" i="42"/>
  <c r="D34" i="42"/>
  <c r="D35" i="42"/>
  <c r="D36" i="42"/>
  <c r="D37" i="42"/>
  <c r="D38" i="42"/>
  <c r="D39" i="42"/>
  <c r="D40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32" i="43"/>
  <c r="D33" i="43"/>
  <c r="D34" i="43"/>
  <c r="D35" i="43"/>
  <c r="D36" i="43"/>
  <c r="D37" i="43"/>
  <c r="D38" i="43"/>
  <c r="D39" i="43"/>
  <c r="D40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32" i="44"/>
  <c r="D33" i="44"/>
  <c r="D34" i="44"/>
  <c r="D35" i="44"/>
  <c r="D36" i="44"/>
  <c r="D37" i="44"/>
  <c r="D38" i="44"/>
  <c r="D39" i="44"/>
  <c r="D40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32" i="52"/>
  <c r="D33" i="52"/>
  <c r="D34" i="52"/>
  <c r="D35" i="52"/>
  <c r="D36" i="52"/>
  <c r="D37" i="52"/>
  <c r="D38" i="52"/>
  <c r="D39" i="52"/>
  <c r="D40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32" i="53"/>
  <c r="D33" i="53"/>
  <c r="D34" i="53"/>
  <c r="D35" i="53"/>
  <c r="D36" i="53"/>
  <c r="D37" i="53"/>
  <c r="D38" i="53"/>
  <c r="D39" i="53"/>
  <c r="D40" i="53"/>
  <c r="D43" i="53"/>
  <c r="D7" i="54"/>
  <c r="D8" i="54"/>
  <c r="D9" i="54"/>
  <c r="D10" i="54"/>
  <c r="D11" i="54"/>
  <c r="D18" i="54"/>
  <c r="D19" i="54"/>
  <c r="D20" i="54"/>
  <c r="D21" i="54"/>
  <c r="D22" i="54"/>
  <c r="D23" i="54"/>
  <c r="D24" i="54"/>
  <c r="D32" i="54"/>
  <c r="D33" i="54"/>
  <c r="D34" i="54"/>
  <c r="D35" i="54"/>
  <c r="D36" i="54"/>
  <c r="D37" i="54"/>
  <c r="D38" i="54"/>
  <c r="D39" i="54"/>
  <c r="D40" i="54"/>
  <c r="D43" i="54"/>
  <c r="D7" i="45"/>
  <c r="D8" i="45"/>
  <c r="D9" i="45"/>
  <c r="D10" i="45"/>
  <c r="D11" i="45"/>
  <c r="D18" i="45"/>
  <c r="D19" i="45"/>
  <c r="D20" i="45"/>
  <c r="D21" i="45"/>
  <c r="D22" i="45"/>
  <c r="D23" i="45"/>
  <c r="D24" i="45"/>
  <c r="D32" i="45"/>
  <c r="D33" i="45"/>
  <c r="D34" i="45"/>
  <c r="D35" i="45"/>
  <c r="D36" i="45"/>
  <c r="D37" i="45"/>
  <c r="D38" i="45"/>
  <c r="D39" i="45"/>
  <c r="D40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32" i="46"/>
  <c r="D33" i="46"/>
  <c r="D34" i="46"/>
  <c r="D35" i="46"/>
  <c r="D36" i="46"/>
  <c r="D37" i="46"/>
  <c r="D38" i="46"/>
  <c r="D39" i="46"/>
  <c r="D40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32" i="47"/>
  <c r="D33" i="47"/>
  <c r="D34" i="47"/>
  <c r="D35" i="47"/>
  <c r="D36" i="47"/>
  <c r="D37" i="47"/>
  <c r="D38" i="47"/>
  <c r="D39" i="47"/>
  <c r="D40" i="47"/>
  <c r="D43" i="47"/>
  <c r="D7" i="48"/>
  <c r="D8" i="48"/>
  <c r="D9" i="48"/>
  <c r="D10" i="48"/>
  <c r="D11" i="48"/>
  <c r="D18" i="48"/>
  <c r="D19" i="48"/>
  <c r="D20" i="48"/>
  <c r="D21" i="48"/>
  <c r="D22" i="48"/>
  <c r="D23" i="48"/>
  <c r="D24" i="48"/>
  <c r="D32" i="48"/>
  <c r="D33" i="48"/>
  <c r="D34" i="48"/>
  <c r="D35" i="48"/>
  <c r="D36" i="48"/>
  <c r="D37" i="48"/>
  <c r="D38" i="48"/>
  <c r="D39" i="48"/>
  <c r="D40" i="48"/>
  <c r="D43" i="48"/>
  <c r="D7" i="49"/>
  <c r="D8" i="49"/>
  <c r="D9" i="49"/>
  <c r="D10" i="49"/>
  <c r="D11" i="49"/>
  <c r="D18" i="49"/>
  <c r="D19" i="49"/>
  <c r="D20" i="49"/>
  <c r="D21" i="49"/>
  <c r="D22" i="49"/>
  <c r="D23" i="49"/>
  <c r="D24" i="49"/>
  <c r="D32" i="49"/>
  <c r="D33" i="49"/>
  <c r="D34" i="49"/>
  <c r="D35" i="49"/>
  <c r="D36" i="49"/>
  <c r="D37" i="49"/>
  <c r="D38" i="49"/>
  <c r="D39" i="49"/>
  <c r="D40" i="49"/>
  <c r="D43" i="49"/>
  <c r="D7" i="64"/>
  <c r="D8" i="64"/>
  <c r="D9" i="64"/>
  <c r="D10" i="64"/>
  <c r="D11" i="64"/>
  <c r="D18" i="64"/>
  <c r="D19" i="64"/>
  <c r="D20" i="64"/>
  <c r="D21" i="64"/>
  <c r="D22" i="64"/>
  <c r="D23" i="64"/>
  <c r="D24" i="64"/>
  <c r="D32" i="64"/>
  <c r="D33" i="64"/>
  <c r="D34" i="64"/>
  <c r="D35" i="64"/>
  <c r="D36" i="64"/>
  <c r="D37" i="64"/>
  <c r="D38" i="64"/>
  <c r="D39" i="64"/>
  <c r="D40" i="64"/>
  <c r="D43" i="64"/>
  <c r="D7" i="63"/>
  <c r="D8" i="63"/>
  <c r="D9" i="63"/>
  <c r="D10" i="63"/>
  <c r="D11" i="63"/>
  <c r="D18" i="63"/>
  <c r="D19" i="63"/>
  <c r="D20" i="63"/>
  <c r="D21" i="63"/>
  <c r="D22" i="63"/>
  <c r="D23" i="63"/>
  <c r="D24" i="63"/>
  <c r="D32" i="63"/>
  <c r="D33" i="63"/>
  <c r="D34" i="63"/>
  <c r="D35" i="63"/>
  <c r="D36" i="63"/>
  <c r="D37" i="63"/>
  <c r="D38" i="63"/>
  <c r="D39" i="63"/>
  <c r="D40" i="63"/>
  <c r="D43" i="63"/>
  <c r="D7" i="62"/>
  <c r="D8" i="62"/>
  <c r="D9" i="62"/>
  <c r="D10" i="62"/>
  <c r="D11" i="62"/>
  <c r="D18" i="62"/>
  <c r="D19" i="62"/>
  <c r="D20" i="62"/>
  <c r="D21" i="62"/>
  <c r="D22" i="62"/>
  <c r="D23" i="62"/>
  <c r="D24" i="62"/>
  <c r="D32" i="62"/>
  <c r="D33" i="62"/>
  <c r="D34" i="62"/>
  <c r="D35" i="62"/>
  <c r="D36" i="62"/>
  <c r="D37" i="62"/>
  <c r="D38" i="62"/>
  <c r="D39" i="62"/>
  <c r="D40" i="62"/>
  <c r="D43" i="62"/>
  <c r="D7" i="61"/>
  <c r="D8" i="61"/>
  <c r="D9" i="61"/>
  <c r="D10" i="61"/>
  <c r="D11" i="61"/>
  <c r="D18" i="61"/>
  <c r="D19" i="61"/>
  <c r="D20" i="61"/>
  <c r="D21" i="61"/>
  <c r="D22" i="61"/>
  <c r="D23" i="61"/>
  <c r="D24" i="61"/>
  <c r="D32" i="61"/>
  <c r="D33" i="61"/>
  <c r="D34" i="61"/>
  <c r="D35" i="61"/>
  <c r="D36" i="61"/>
  <c r="D37" i="61"/>
  <c r="D38" i="61"/>
  <c r="D39" i="61"/>
  <c r="D40" i="61"/>
  <c r="D43" i="61"/>
  <c r="D7" i="60"/>
  <c r="D8" i="60"/>
  <c r="D9" i="60"/>
  <c r="D10" i="60"/>
  <c r="D11" i="60"/>
  <c r="D18" i="60"/>
  <c r="D19" i="60"/>
  <c r="D20" i="60"/>
  <c r="D21" i="60"/>
  <c r="D22" i="60"/>
  <c r="D23" i="60"/>
  <c r="D24" i="60"/>
  <c r="D32" i="60"/>
  <c r="D33" i="60"/>
  <c r="D34" i="60"/>
  <c r="D35" i="60"/>
  <c r="D36" i="60"/>
  <c r="D37" i="60"/>
  <c r="D38" i="60"/>
  <c r="D39" i="60"/>
  <c r="D40" i="60"/>
  <c r="D43" i="60"/>
  <c r="D7" i="59"/>
  <c r="D8" i="59"/>
  <c r="D9" i="59"/>
  <c r="D10" i="59"/>
  <c r="D11" i="59"/>
  <c r="D18" i="59"/>
  <c r="D19" i="59"/>
  <c r="D20" i="59"/>
  <c r="D21" i="59"/>
  <c r="D22" i="59"/>
  <c r="D23" i="59"/>
  <c r="D24" i="59"/>
  <c r="D32" i="59"/>
  <c r="D33" i="59"/>
  <c r="D34" i="59"/>
  <c r="D35" i="59"/>
  <c r="D36" i="59"/>
  <c r="D37" i="59"/>
  <c r="D38" i="59"/>
  <c r="D39" i="59"/>
  <c r="D40" i="59"/>
  <c r="D43" i="59"/>
  <c r="D7" i="58"/>
  <c r="D8" i="58"/>
  <c r="D9" i="58"/>
  <c r="D10" i="58"/>
  <c r="D11" i="58"/>
  <c r="D18" i="58"/>
  <c r="D19" i="58"/>
  <c r="D20" i="58"/>
  <c r="D21" i="58"/>
  <c r="D22" i="58"/>
  <c r="D23" i="58"/>
  <c r="D24" i="58"/>
  <c r="D32" i="58"/>
  <c r="D33" i="58"/>
  <c r="D34" i="58"/>
  <c r="D35" i="58"/>
  <c r="D36" i="58"/>
  <c r="D37" i="58"/>
  <c r="D38" i="58"/>
  <c r="D39" i="58"/>
  <c r="D40" i="58"/>
  <c r="D43" i="58"/>
  <c r="D7" i="57"/>
  <c r="D8" i="57"/>
  <c r="D9" i="57"/>
  <c r="D10" i="57"/>
  <c r="D11" i="57"/>
  <c r="D18" i="57"/>
  <c r="D19" i="57"/>
  <c r="D20" i="57"/>
  <c r="D21" i="57"/>
  <c r="D22" i="57"/>
  <c r="D23" i="57"/>
  <c r="D24" i="57"/>
  <c r="D32" i="57"/>
  <c r="D33" i="57"/>
  <c r="D34" i="57"/>
  <c r="D35" i="57"/>
  <c r="D36" i="57"/>
  <c r="D37" i="57"/>
  <c r="D38" i="57"/>
  <c r="D39" i="57"/>
  <c r="D40" i="57"/>
  <c r="D43" i="57"/>
  <c r="D7" i="56"/>
  <c r="D8" i="56"/>
  <c r="D9" i="56"/>
  <c r="D10" i="56"/>
  <c r="D11" i="56"/>
  <c r="D18" i="56"/>
  <c r="D19" i="56"/>
  <c r="D20" i="56"/>
  <c r="D21" i="56"/>
  <c r="D22" i="56"/>
  <c r="D23" i="56"/>
  <c r="D24" i="56"/>
  <c r="D32" i="56"/>
  <c r="D33" i="56"/>
  <c r="D34" i="56"/>
  <c r="D35" i="56"/>
  <c r="D36" i="56"/>
  <c r="D37" i="56"/>
  <c r="D38" i="56"/>
  <c r="D39" i="56"/>
  <c r="D40" i="56"/>
  <c r="D43" i="56"/>
  <c r="D7" i="55"/>
  <c r="D8" i="55"/>
  <c r="D9" i="55"/>
  <c r="D10" i="55"/>
  <c r="D11" i="55"/>
  <c r="D18" i="55"/>
  <c r="D19" i="55"/>
  <c r="D20" i="55"/>
  <c r="D21" i="55"/>
  <c r="D22" i="55"/>
  <c r="D23" i="55"/>
  <c r="D24" i="55"/>
  <c r="D32" i="55"/>
  <c r="D33" i="55"/>
  <c r="D34" i="55"/>
  <c r="D35" i="55"/>
  <c r="D36" i="55"/>
  <c r="D37" i="55"/>
  <c r="D38" i="55"/>
  <c r="D39" i="55"/>
  <c r="D40" i="55"/>
  <c r="D43" i="55"/>
  <c r="D7" i="87"/>
  <c r="D8" i="87"/>
  <c r="D9" i="87"/>
  <c r="D10" i="87"/>
  <c r="D11" i="87"/>
  <c r="D18" i="87"/>
  <c r="D19" i="87"/>
  <c r="D20" i="87"/>
  <c r="D21" i="87"/>
  <c r="D22" i="87"/>
  <c r="D23" i="87"/>
  <c r="D24" i="87"/>
  <c r="D32" i="87"/>
  <c r="D33" i="87"/>
  <c r="D34" i="87"/>
  <c r="D35" i="87"/>
  <c r="D36" i="87"/>
  <c r="D37" i="87"/>
  <c r="D38" i="87"/>
  <c r="D39" i="87"/>
  <c r="D40" i="87"/>
  <c r="D43" i="87"/>
  <c r="D7" i="86"/>
  <c r="D8" i="86"/>
  <c r="D9" i="86"/>
  <c r="D10" i="86"/>
  <c r="D11" i="86"/>
  <c r="D18" i="86"/>
  <c r="D19" i="86"/>
  <c r="D20" i="86"/>
  <c r="D21" i="86"/>
  <c r="D22" i="86"/>
  <c r="D23" i="86"/>
  <c r="D24" i="86"/>
  <c r="D32" i="86"/>
  <c r="D33" i="86"/>
  <c r="D34" i="86"/>
  <c r="D35" i="86"/>
  <c r="D36" i="86"/>
  <c r="D37" i="86"/>
  <c r="D38" i="86"/>
  <c r="D39" i="86"/>
  <c r="D40" i="86"/>
  <c r="D43" i="86"/>
  <c r="D7" i="85"/>
  <c r="D8" i="85"/>
  <c r="D9" i="85"/>
  <c r="D10" i="85"/>
  <c r="D11" i="85"/>
  <c r="D18" i="85"/>
  <c r="D19" i="85"/>
  <c r="D20" i="85"/>
  <c r="D21" i="85"/>
  <c r="D22" i="85"/>
  <c r="D23" i="85"/>
  <c r="D24" i="85"/>
  <c r="D32" i="85"/>
  <c r="D33" i="85"/>
  <c r="D34" i="85"/>
  <c r="D35" i="85"/>
  <c r="D36" i="85"/>
  <c r="D37" i="85"/>
  <c r="D38" i="85"/>
  <c r="D39" i="85"/>
  <c r="D40" i="85"/>
  <c r="D43" i="85"/>
  <c r="D7" i="84"/>
  <c r="D8" i="84"/>
  <c r="D9" i="84"/>
  <c r="D10" i="84"/>
  <c r="D11" i="84"/>
  <c r="D18" i="84"/>
  <c r="D19" i="84"/>
  <c r="D20" i="84"/>
  <c r="D21" i="84"/>
  <c r="D22" i="84"/>
  <c r="D23" i="84"/>
  <c r="D24" i="84"/>
  <c r="D32" i="84"/>
  <c r="D33" i="84"/>
  <c r="D34" i="84"/>
  <c r="D35" i="84"/>
  <c r="D36" i="84"/>
  <c r="D37" i="84"/>
  <c r="D38" i="84"/>
  <c r="D39" i="84"/>
  <c r="D40" i="84"/>
  <c r="D43" i="84"/>
  <c r="D7" i="83"/>
  <c r="D8" i="83"/>
  <c r="D9" i="83"/>
  <c r="D10" i="83"/>
  <c r="D11" i="83"/>
  <c r="D18" i="83"/>
  <c r="D19" i="83"/>
  <c r="D20" i="83"/>
  <c r="D21" i="83"/>
  <c r="D22" i="83"/>
  <c r="D23" i="83"/>
  <c r="D24" i="83"/>
  <c r="D32" i="83"/>
  <c r="D33" i="83"/>
  <c r="D34" i="83"/>
  <c r="D35" i="83"/>
  <c r="D36" i="83"/>
  <c r="D37" i="83"/>
  <c r="D38" i="83"/>
  <c r="D39" i="83"/>
  <c r="D40" i="83"/>
  <c r="D43" i="83"/>
  <c r="D7" i="82"/>
  <c r="D8" i="82"/>
  <c r="D9" i="82"/>
  <c r="D10" i="82"/>
  <c r="D11" i="82"/>
  <c r="D18" i="82"/>
  <c r="D19" i="82"/>
  <c r="D20" i="82"/>
  <c r="D21" i="82"/>
  <c r="D22" i="82"/>
  <c r="D23" i="82"/>
  <c r="D24" i="82"/>
  <c r="D32" i="82"/>
  <c r="D33" i="82"/>
  <c r="D34" i="82"/>
  <c r="D35" i="82"/>
  <c r="D36" i="82"/>
  <c r="D37" i="82"/>
  <c r="D38" i="82"/>
  <c r="D39" i="82"/>
  <c r="D40" i="82"/>
  <c r="D43" i="82"/>
  <c r="D7" i="81"/>
  <c r="D8" i="81"/>
  <c r="D9" i="81"/>
  <c r="D10" i="81"/>
  <c r="D11" i="81"/>
  <c r="D18" i="81"/>
  <c r="D19" i="81"/>
  <c r="D20" i="81"/>
  <c r="D21" i="81"/>
  <c r="D22" i="81"/>
  <c r="D23" i="81"/>
  <c r="D24" i="81"/>
  <c r="D32" i="81"/>
  <c r="D33" i="81"/>
  <c r="D34" i="81"/>
  <c r="D35" i="81"/>
  <c r="D36" i="81"/>
  <c r="D37" i="81"/>
  <c r="D38" i="81"/>
  <c r="D39" i="81"/>
  <c r="D40" i="81"/>
  <c r="D43" i="81"/>
  <c r="D7" i="80"/>
  <c r="D8" i="80"/>
  <c r="D9" i="80"/>
  <c r="D10" i="80"/>
  <c r="D11" i="80"/>
  <c r="D18" i="80"/>
  <c r="D19" i="80"/>
  <c r="D20" i="80"/>
  <c r="D21" i="80"/>
  <c r="D22" i="80"/>
  <c r="D23" i="80"/>
  <c r="D24" i="80"/>
  <c r="D32" i="80"/>
  <c r="D33" i="80"/>
  <c r="D34" i="80"/>
  <c r="D35" i="80"/>
  <c r="D36" i="80"/>
  <c r="D37" i="80"/>
  <c r="D38" i="80"/>
  <c r="D39" i="80"/>
  <c r="D40" i="80"/>
  <c r="D43" i="80"/>
  <c r="D7" i="79"/>
  <c r="D8" i="79"/>
  <c r="D9" i="79"/>
  <c r="D10" i="79"/>
  <c r="D11" i="79"/>
  <c r="D18" i="79"/>
  <c r="D19" i="79"/>
  <c r="D20" i="79"/>
  <c r="D21" i="79"/>
  <c r="D22" i="79"/>
  <c r="D23" i="79"/>
  <c r="D24" i="79"/>
  <c r="D32" i="79"/>
  <c r="D33" i="79"/>
  <c r="D34" i="79"/>
  <c r="D35" i="79"/>
  <c r="D36" i="79"/>
  <c r="D37" i="79"/>
  <c r="D38" i="79"/>
  <c r="D39" i="79"/>
  <c r="D40" i="79"/>
  <c r="D43" i="79"/>
  <c r="D7" i="78"/>
  <c r="D8" i="78"/>
  <c r="D9" i="78"/>
  <c r="D10" i="78"/>
  <c r="D11" i="78"/>
  <c r="D18" i="78"/>
  <c r="D19" i="78"/>
  <c r="D20" i="78"/>
  <c r="D21" i="78"/>
  <c r="D22" i="78"/>
  <c r="D23" i="78"/>
  <c r="D24" i="78"/>
  <c r="D32" i="78"/>
  <c r="D33" i="78"/>
  <c r="D34" i="78"/>
  <c r="D35" i="78"/>
  <c r="D36" i="78"/>
  <c r="D37" i="78"/>
  <c r="D38" i="78"/>
  <c r="D39" i="78"/>
  <c r="D40" i="78"/>
  <c r="D43" i="78"/>
  <c r="D7" i="77"/>
  <c r="D8" i="77"/>
  <c r="D9" i="77"/>
  <c r="D10" i="77"/>
  <c r="D11" i="77"/>
  <c r="D18" i="77"/>
  <c r="D19" i="77"/>
  <c r="D20" i="77"/>
  <c r="D21" i="77"/>
  <c r="D22" i="77"/>
  <c r="D23" i="77"/>
  <c r="D24" i="77"/>
  <c r="D32" i="77"/>
  <c r="D33" i="77"/>
  <c r="D34" i="77"/>
  <c r="D35" i="77"/>
  <c r="D36" i="77"/>
  <c r="D37" i="77"/>
  <c r="D38" i="77"/>
  <c r="D39" i="77"/>
  <c r="D40" i="77"/>
  <c r="D43" i="77"/>
  <c r="D7" i="76"/>
  <c r="D8" i="76"/>
  <c r="D9" i="76"/>
  <c r="D10" i="76"/>
  <c r="D11" i="76"/>
  <c r="D18" i="76"/>
  <c r="D19" i="76"/>
  <c r="D20" i="76"/>
  <c r="D21" i="76"/>
  <c r="D22" i="76"/>
  <c r="D23" i="76"/>
  <c r="D24" i="76"/>
  <c r="D32" i="76"/>
  <c r="D33" i="76"/>
  <c r="D34" i="76"/>
  <c r="D35" i="76"/>
  <c r="D36" i="76"/>
  <c r="D37" i="76"/>
  <c r="D38" i="76"/>
  <c r="D39" i="76"/>
  <c r="D40" i="76"/>
  <c r="D43" i="76"/>
  <c r="D7" i="75"/>
  <c r="D8" i="75"/>
  <c r="D9" i="75"/>
  <c r="D10" i="75"/>
  <c r="D11" i="75"/>
  <c r="D18" i="75"/>
  <c r="D19" i="75"/>
  <c r="D20" i="75"/>
  <c r="D21" i="75"/>
  <c r="D22" i="75"/>
  <c r="D23" i="75"/>
  <c r="D24" i="75"/>
  <c r="D32" i="75"/>
  <c r="D33" i="75"/>
  <c r="D34" i="75"/>
  <c r="D35" i="75"/>
  <c r="D36" i="75"/>
  <c r="D37" i="75"/>
  <c r="D38" i="75"/>
  <c r="D39" i="75"/>
  <c r="D40" i="75"/>
  <c r="D43" i="75"/>
  <c r="D7" i="74"/>
  <c r="D8" i="74"/>
  <c r="D9" i="74"/>
  <c r="D10" i="74"/>
  <c r="D11" i="74"/>
  <c r="D18" i="74"/>
  <c r="D19" i="74"/>
  <c r="D20" i="74"/>
  <c r="D21" i="74"/>
  <c r="D22" i="74"/>
  <c r="D23" i="74"/>
  <c r="D24" i="74"/>
  <c r="D32" i="74"/>
  <c r="D33" i="74"/>
  <c r="D34" i="74"/>
  <c r="D35" i="74"/>
  <c r="D36" i="74"/>
  <c r="D37" i="74"/>
  <c r="D38" i="74"/>
  <c r="D39" i="74"/>
  <c r="D40" i="74"/>
  <c r="D43" i="74"/>
  <c r="D7" i="73"/>
  <c r="D8" i="73"/>
  <c r="D9" i="73"/>
  <c r="D10" i="73"/>
  <c r="D11" i="73"/>
  <c r="D18" i="73"/>
  <c r="D19" i="73"/>
  <c r="D20" i="73"/>
  <c r="D21" i="73"/>
  <c r="D22" i="73"/>
  <c r="D23" i="73"/>
  <c r="D24" i="73"/>
  <c r="D32" i="73"/>
  <c r="D33" i="73"/>
  <c r="D34" i="73"/>
  <c r="D35" i="73"/>
  <c r="D36" i="73"/>
  <c r="D37" i="73"/>
  <c r="D38" i="73"/>
  <c r="D39" i="73"/>
  <c r="D40" i="73"/>
  <c r="D43" i="73"/>
  <c r="D7" i="72"/>
  <c r="D8" i="72"/>
  <c r="D9" i="72"/>
  <c r="D10" i="72"/>
  <c r="D11" i="72"/>
  <c r="D18" i="72"/>
  <c r="D19" i="72"/>
  <c r="D20" i="72"/>
  <c r="D21" i="72"/>
  <c r="D22" i="72"/>
  <c r="D23" i="72"/>
  <c r="D24" i="72"/>
  <c r="D32" i="72"/>
  <c r="D33" i="72"/>
  <c r="D34" i="72"/>
  <c r="D35" i="72"/>
  <c r="D36" i="72"/>
  <c r="D37" i="72"/>
  <c r="D38" i="72"/>
  <c r="D39" i="72"/>
  <c r="D40" i="72"/>
  <c r="D43" i="72"/>
  <c r="D7" i="71"/>
  <c r="D8" i="71"/>
  <c r="D9" i="71"/>
  <c r="D10" i="71"/>
  <c r="D11" i="71"/>
  <c r="D18" i="71"/>
  <c r="D19" i="71"/>
  <c r="D20" i="71"/>
  <c r="D21" i="71"/>
  <c r="D22" i="71"/>
  <c r="D23" i="71"/>
  <c r="D24" i="71"/>
  <c r="D32" i="71"/>
  <c r="D33" i="71"/>
  <c r="D34" i="71"/>
  <c r="D35" i="71"/>
  <c r="D36" i="71"/>
  <c r="D37" i="71"/>
  <c r="D38" i="71"/>
  <c r="D39" i="71"/>
  <c r="D40" i="71"/>
  <c r="D43" i="71"/>
  <c r="D7" i="70"/>
  <c r="D8" i="70"/>
  <c r="D9" i="70"/>
  <c r="D10" i="70"/>
  <c r="D11" i="70"/>
  <c r="D18" i="70"/>
  <c r="D19" i="70"/>
  <c r="D20" i="70"/>
  <c r="D21" i="70"/>
  <c r="D22" i="70"/>
  <c r="D23" i="70"/>
  <c r="D24" i="70"/>
  <c r="D32" i="70"/>
  <c r="D33" i="70"/>
  <c r="D34" i="70"/>
  <c r="D35" i="70"/>
  <c r="D36" i="70"/>
  <c r="D37" i="70"/>
  <c r="D38" i="70"/>
  <c r="D39" i="70"/>
  <c r="D40" i="70"/>
  <c r="D43" i="70"/>
  <c r="D7" i="69"/>
  <c r="D8" i="69"/>
  <c r="D9" i="69"/>
  <c r="D10" i="69"/>
  <c r="D11" i="69"/>
  <c r="D18" i="69"/>
  <c r="D19" i="69"/>
  <c r="D20" i="69"/>
  <c r="D21" i="69"/>
  <c r="D22" i="69"/>
  <c r="D23" i="69"/>
  <c r="D24" i="69"/>
  <c r="D32" i="69"/>
  <c r="D33" i="69"/>
  <c r="D34" i="69"/>
  <c r="D35" i="69"/>
  <c r="D36" i="69"/>
  <c r="D37" i="69"/>
  <c r="D38" i="69"/>
  <c r="D39" i="69"/>
  <c r="D40" i="69"/>
  <c r="D43" i="69"/>
  <c r="D7" i="68"/>
  <c r="D8" i="68"/>
  <c r="D9" i="68"/>
  <c r="D10" i="68"/>
  <c r="D11" i="68"/>
  <c r="D18" i="68"/>
  <c r="D19" i="68"/>
  <c r="D20" i="68"/>
  <c r="D21" i="68"/>
  <c r="D22" i="68"/>
  <c r="D23" i="68"/>
  <c r="D24" i="68"/>
  <c r="D32" i="68"/>
  <c r="D33" i="68"/>
  <c r="D34" i="68"/>
  <c r="D35" i="68"/>
  <c r="D36" i="68"/>
  <c r="D37" i="68"/>
  <c r="D38" i="68"/>
  <c r="D39" i="68"/>
  <c r="D40" i="68"/>
  <c r="D43" i="68"/>
  <c r="D7" i="67"/>
  <c r="D8" i="67"/>
  <c r="D9" i="67"/>
  <c r="D10" i="67"/>
  <c r="D11" i="67"/>
  <c r="D18" i="67"/>
  <c r="D19" i="67"/>
  <c r="D20" i="67"/>
  <c r="D21" i="67"/>
  <c r="D22" i="67"/>
  <c r="D23" i="67"/>
  <c r="D24" i="67"/>
  <c r="D32" i="67"/>
  <c r="D33" i="67"/>
  <c r="D34" i="67"/>
  <c r="D35" i="67"/>
  <c r="D36" i="67"/>
  <c r="D37" i="67"/>
  <c r="D38" i="67"/>
  <c r="D39" i="67"/>
  <c r="D40" i="67"/>
  <c r="D43" i="67"/>
  <c r="D7" i="66"/>
  <c r="D8" i="66"/>
  <c r="D9" i="66"/>
  <c r="D10" i="66"/>
  <c r="D11" i="66"/>
  <c r="D18" i="66"/>
  <c r="D19" i="66"/>
  <c r="D20" i="66"/>
  <c r="D21" i="66"/>
  <c r="D22" i="66"/>
  <c r="D23" i="66"/>
  <c r="D24" i="66"/>
  <c r="D32" i="66"/>
  <c r="D33" i="66"/>
  <c r="D34" i="66"/>
  <c r="D35" i="66"/>
  <c r="D36" i="66"/>
  <c r="D37" i="66"/>
  <c r="D38" i="66"/>
  <c r="D39" i="66"/>
  <c r="D40" i="66"/>
  <c r="D43" i="66"/>
  <c r="D7" i="65"/>
  <c r="D8" i="65"/>
  <c r="D9" i="65"/>
  <c r="D10" i="65"/>
  <c r="D11" i="65"/>
  <c r="D18" i="65"/>
  <c r="D19" i="65"/>
  <c r="D20" i="65"/>
  <c r="D21" i="65"/>
  <c r="D22" i="65"/>
  <c r="D23" i="65"/>
  <c r="D24" i="65"/>
  <c r="D32" i="65"/>
  <c r="D33" i="65"/>
  <c r="D34" i="65"/>
  <c r="D35" i="65"/>
  <c r="D36" i="65"/>
  <c r="D37" i="65"/>
  <c r="D38" i="65"/>
  <c r="D39" i="65"/>
  <c r="D40" i="65"/>
  <c r="D43" i="65"/>
  <c r="D7" i="50"/>
  <c r="D8" i="50"/>
  <c r="D9" i="50"/>
  <c r="D10" i="50"/>
  <c r="D11" i="50"/>
  <c r="D18" i="50"/>
  <c r="D19" i="50"/>
  <c r="D20" i="50"/>
  <c r="D21" i="50"/>
  <c r="D22" i="50"/>
  <c r="D23" i="50"/>
  <c r="D24" i="50"/>
  <c r="D32" i="50"/>
  <c r="D33" i="50"/>
  <c r="D34" i="50"/>
  <c r="D35" i="50"/>
  <c r="D36" i="50"/>
  <c r="D37" i="50"/>
  <c r="D38" i="50"/>
  <c r="D39" i="50"/>
  <c r="D40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32" i="2"/>
  <c r="E33" i="2"/>
  <c r="E34" i="2"/>
  <c r="E35" i="2"/>
  <c r="E36" i="2"/>
  <c r="E37" i="2"/>
  <c r="E38" i="2"/>
  <c r="E39" i="2"/>
  <c r="E40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0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32" i="51"/>
  <c r="E33" i="51"/>
  <c r="E34" i="51"/>
  <c r="E35" i="51"/>
  <c r="E36" i="51"/>
  <c r="E37" i="51"/>
  <c r="E38" i="51"/>
  <c r="E39" i="51"/>
  <c r="E40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32" i="41"/>
  <c r="E33" i="41"/>
  <c r="E34" i="41"/>
  <c r="E35" i="41"/>
  <c r="E36" i="41"/>
  <c r="E37" i="41"/>
  <c r="E38" i="41"/>
  <c r="E39" i="41"/>
  <c r="E40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32" i="42"/>
  <c r="E33" i="42"/>
  <c r="E34" i="42"/>
  <c r="E35" i="42"/>
  <c r="E36" i="42"/>
  <c r="E37" i="42"/>
  <c r="E38" i="42"/>
  <c r="E39" i="42"/>
  <c r="E40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32" i="43"/>
  <c r="E33" i="43"/>
  <c r="E34" i="43"/>
  <c r="E35" i="43"/>
  <c r="E36" i="43"/>
  <c r="E37" i="43"/>
  <c r="E38" i="43"/>
  <c r="E39" i="43"/>
  <c r="E40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32" i="44"/>
  <c r="E33" i="44"/>
  <c r="E34" i="44"/>
  <c r="E35" i="44"/>
  <c r="E36" i="44"/>
  <c r="E37" i="44"/>
  <c r="E38" i="44"/>
  <c r="E39" i="44"/>
  <c r="E40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32" i="52"/>
  <c r="E33" i="52"/>
  <c r="E34" i="52"/>
  <c r="E35" i="52"/>
  <c r="E36" i="52"/>
  <c r="E37" i="52"/>
  <c r="E38" i="52"/>
  <c r="E39" i="52"/>
  <c r="E40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32" i="53"/>
  <c r="E33" i="53"/>
  <c r="E34" i="53"/>
  <c r="E35" i="53"/>
  <c r="E36" i="53"/>
  <c r="E37" i="53"/>
  <c r="E38" i="53"/>
  <c r="E39" i="53"/>
  <c r="E40" i="53"/>
  <c r="E43" i="53"/>
  <c r="E7" i="54"/>
  <c r="E8" i="54"/>
  <c r="E9" i="54"/>
  <c r="E10" i="54"/>
  <c r="E11" i="54"/>
  <c r="E18" i="54"/>
  <c r="E19" i="54"/>
  <c r="E20" i="54"/>
  <c r="E21" i="54"/>
  <c r="E22" i="54"/>
  <c r="E23" i="54"/>
  <c r="E24" i="54"/>
  <c r="E32" i="54"/>
  <c r="E33" i="54"/>
  <c r="E34" i="54"/>
  <c r="E35" i="54"/>
  <c r="E36" i="54"/>
  <c r="E37" i="54"/>
  <c r="E38" i="54"/>
  <c r="E39" i="54"/>
  <c r="E40" i="54"/>
  <c r="E43" i="54"/>
  <c r="E7" i="45"/>
  <c r="E8" i="45"/>
  <c r="E9" i="45"/>
  <c r="E10" i="45"/>
  <c r="E11" i="45"/>
  <c r="E18" i="45"/>
  <c r="E19" i="45"/>
  <c r="E20" i="45"/>
  <c r="E21" i="45"/>
  <c r="E22" i="45"/>
  <c r="E23" i="45"/>
  <c r="E24" i="45"/>
  <c r="E32" i="45"/>
  <c r="E33" i="45"/>
  <c r="E34" i="45"/>
  <c r="E35" i="45"/>
  <c r="E36" i="45"/>
  <c r="E37" i="45"/>
  <c r="E38" i="45"/>
  <c r="E39" i="45"/>
  <c r="E40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32" i="46"/>
  <c r="E33" i="46"/>
  <c r="E34" i="46"/>
  <c r="E35" i="46"/>
  <c r="E36" i="46"/>
  <c r="E37" i="46"/>
  <c r="E38" i="46"/>
  <c r="E39" i="46"/>
  <c r="E40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32" i="47"/>
  <c r="E33" i="47"/>
  <c r="E34" i="47"/>
  <c r="E35" i="47"/>
  <c r="E36" i="47"/>
  <c r="E37" i="47"/>
  <c r="E38" i="47"/>
  <c r="E39" i="47"/>
  <c r="E40" i="47"/>
  <c r="E43" i="47"/>
  <c r="E7" i="48"/>
  <c r="E8" i="48"/>
  <c r="E9" i="48"/>
  <c r="E10" i="48"/>
  <c r="E11" i="48"/>
  <c r="E18" i="48"/>
  <c r="E19" i="48"/>
  <c r="E20" i="48"/>
  <c r="E21" i="48"/>
  <c r="E22" i="48"/>
  <c r="E23" i="48"/>
  <c r="E24" i="48"/>
  <c r="E32" i="48"/>
  <c r="E33" i="48"/>
  <c r="E34" i="48"/>
  <c r="E35" i="48"/>
  <c r="E36" i="48"/>
  <c r="E37" i="48"/>
  <c r="E38" i="48"/>
  <c r="E39" i="48"/>
  <c r="E40" i="48"/>
  <c r="E43" i="48"/>
  <c r="E7" i="49"/>
  <c r="E8" i="49"/>
  <c r="E9" i="49"/>
  <c r="E10" i="49"/>
  <c r="E11" i="49"/>
  <c r="E18" i="49"/>
  <c r="E19" i="49"/>
  <c r="E20" i="49"/>
  <c r="E21" i="49"/>
  <c r="E22" i="49"/>
  <c r="E23" i="49"/>
  <c r="E24" i="49"/>
  <c r="E32" i="49"/>
  <c r="E33" i="49"/>
  <c r="E34" i="49"/>
  <c r="E35" i="49"/>
  <c r="E36" i="49"/>
  <c r="E37" i="49"/>
  <c r="E38" i="49"/>
  <c r="E39" i="49"/>
  <c r="E40" i="49"/>
  <c r="E43" i="49"/>
  <c r="E7" i="64"/>
  <c r="E8" i="64"/>
  <c r="E9" i="64"/>
  <c r="E10" i="64"/>
  <c r="E11" i="64"/>
  <c r="E18" i="64"/>
  <c r="E19" i="64"/>
  <c r="E20" i="64"/>
  <c r="E21" i="64"/>
  <c r="E22" i="64"/>
  <c r="E23" i="64"/>
  <c r="E24" i="64"/>
  <c r="E32" i="64"/>
  <c r="E33" i="64"/>
  <c r="E34" i="64"/>
  <c r="E35" i="64"/>
  <c r="E36" i="64"/>
  <c r="E37" i="64"/>
  <c r="E38" i="64"/>
  <c r="E39" i="64"/>
  <c r="E40" i="64"/>
  <c r="E43" i="64"/>
  <c r="E7" i="63"/>
  <c r="E8" i="63"/>
  <c r="E9" i="63"/>
  <c r="E10" i="63"/>
  <c r="E11" i="63"/>
  <c r="E18" i="63"/>
  <c r="E19" i="63"/>
  <c r="E20" i="63"/>
  <c r="E21" i="63"/>
  <c r="E22" i="63"/>
  <c r="E23" i="63"/>
  <c r="E24" i="63"/>
  <c r="E32" i="63"/>
  <c r="E33" i="63"/>
  <c r="E34" i="63"/>
  <c r="E35" i="63"/>
  <c r="E36" i="63"/>
  <c r="E37" i="63"/>
  <c r="E38" i="63"/>
  <c r="E39" i="63"/>
  <c r="E40" i="63"/>
  <c r="E43" i="63"/>
  <c r="E7" i="62"/>
  <c r="E8" i="62"/>
  <c r="E9" i="62"/>
  <c r="E10" i="62"/>
  <c r="E11" i="62"/>
  <c r="E18" i="62"/>
  <c r="E19" i="62"/>
  <c r="E20" i="62"/>
  <c r="E21" i="62"/>
  <c r="E22" i="62"/>
  <c r="E23" i="62"/>
  <c r="E24" i="62"/>
  <c r="E32" i="62"/>
  <c r="E33" i="62"/>
  <c r="E34" i="62"/>
  <c r="E35" i="62"/>
  <c r="E36" i="62"/>
  <c r="E37" i="62"/>
  <c r="E38" i="62"/>
  <c r="E39" i="62"/>
  <c r="E40" i="62"/>
  <c r="E43" i="62"/>
  <c r="E7" i="61"/>
  <c r="E8" i="61"/>
  <c r="E9" i="61"/>
  <c r="E10" i="61"/>
  <c r="E11" i="61"/>
  <c r="E18" i="61"/>
  <c r="E19" i="61"/>
  <c r="E20" i="61"/>
  <c r="E21" i="61"/>
  <c r="E22" i="61"/>
  <c r="E23" i="61"/>
  <c r="E24" i="61"/>
  <c r="E32" i="61"/>
  <c r="E33" i="61"/>
  <c r="E34" i="61"/>
  <c r="E35" i="61"/>
  <c r="E36" i="61"/>
  <c r="E37" i="61"/>
  <c r="E38" i="61"/>
  <c r="E39" i="61"/>
  <c r="E40" i="61"/>
  <c r="E43" i="61"/>
  <c r="E7" i="60"/>
  <c r="E8" i="60"/>
  <c r="E9" i="60"/>
  <c r="E10" i="60"/>
  <c r="E11" i="60"/>
  <c r="E18" i="60"/>
  <c r="E19" i="60"/>
  <c r="E20" i="60"/>
  <c r="E21" i="60"/>
  <c r="E22" i="60"/>
  <c r="E23" i="60"/>
  <c r="E24" i="60"/>
  <c r="E32" i="60"/>
  <c r="E33" i="60"/>
  <c r="E34" i="60"/>
  <c r="E35" i="60"/>
  <c r="E36" i="60"/>
  <c r="E37" i="60"/>
  <c r="E38" i="60"/>
  <c r="E39" i="60"/>
  <c r="E40" i="60"/>
  <c r="E43" i="60"/>
  <c r="E7" i="59"/>
  <c r="E8" i="59"/>
  <c r="E9" i="59"/>
  <c r="E10" i="59"/>
  <c r="E11" i="59"/>
  <c r="E18" i="59"/>
  <c r="E19" i="59"/>
  <c r="E20" i="59"/>
  <c r="E21" i="59"/>
  <c r="E22" i="59"/>
  <c r="E23" i="59"/>
  <c r="E24" i="59"/>
  <c r="E32" i="59"/>
  <c r="E33" i="59"/>
  <c r="E34" i="59"/>
  <c r="E35" i="59"/>
  <c r="E36" i="59"/>
  <c r="E37" i="59"/>
  <c r="E38" i="59"/>
  <c r="E39" i="59"/>
  <c r="E40" i="59"/>
  <c r="E43" i="59"/>
  <c r="E7" i="58"/>
  <c r="E8" i="58"/>
  <c r="E9" i="58"/>
  <c r="E10" i="58"/>
  <c r="E11" i="58"/>
  <c r="E18" i="58"/>
  <c r="E19" i="58"/>
  <c r="E20" i="58"/>
  <c r="E21" i="58"/>
  <c r="E22" i="58"/>
  <c r="E23" i="58"/>
  <c r="E24" i="58"/>
  <c r="E32" i="58"/>
  <c r="E33" i="58"/>
  <c r="E34" i="58"/>
  <c r="E35" i="58"/>
  <c r="E36" i="58"/>
  <c r="E37" i="58"/>
  <c r="E38" i="58"/>
  <c r="E39" i="58"/>
  <c r="E40" i="58"/>
  <c r="E43" i="58"/>
  <c r="E7" i="57"/>
  <c r="E8" i="57"/>
  <c r="E9" i="57"/>
  <c r="E10" i="57"/>
  <c r="E11" i="57"/>
  <c r="E18" i="57"/>
  <c r="E19" i="57"/>
  <c r="E20" i="57"/>
  <c r="E21" i="57"/>
  <c r="E22" i="57"/>
  <c r="E23" i="57"/>
  <c r="E24" i="57"/>
  <c r="E32" i="57"/>
  <c r="E33" i="57"/>
  <c r="E34" i="57"/>
  <c r="E35" i="57"/>
  <c r="E36" i="57"/>
  <c r="E37" i="57"/>
  <c r="E38" i="57"/>
  <c r="E39" i="57"/>
  <c r="E40" i="57"/>
  <c r="E43" i="57"/>
  <c r="E7" i="56"/>
  <c r="E8" i="56"/>
  <c r="E9" i="56"/>
  <c r="E10" i="56"/>
  <c r="E11" i="56"/>
  <c r="E18" i="56"/>
  <c r="E19" i="56"/>
  <c r="E20" i="56"/>
  <c r="E21" i="56"/>
  <c r="E22" i="56"/>
  <c r="E23" i="56"/>
  <c r="E24" i="56"/>
  <c r="E32" i="56"/>
  <c r="E33" i="56"/>
  <c r="E34" i="56"/>
  <c r="E35" i="56"/>
  <c r="E36" i="56"/>
  <c r="E37" i="56"/>
  <c r="E38" i="56"/>
  <c r="E39" i="56"/>
  <c r="E40" i="56"/>
  <c r="E43" i="56"/>
  <c r="E7" i="55"/>
  <c r="E8" i="55"/>
  <c r="E9" i="55"/>
  <c r="E10" i="55"/>
  <c r="E11" i="55"/>
  <c r="E18" i="55"/>
  <c r="E19" i="55"/>
  <c r="E20" i="55"/>
  <c r="E21" i="55"/>
  <c r="E22" i="55"/>
  <c r="E23" i="55"/>
  <c r="E24" i="55"/>
  <c r="E32" i="55"/>
  <c r="E33" i="55"/>
  <c r="E34" i="55"/>
  <c r="E35" i="55"/>
  <c r="E36" i="55"/>
  <c r="E37" i="55"/>
  <c r="E38" i="55"/>
  <c r="E39" i="55"/>
  <c r="E40" i="55"/>
  <c r="E43" i="55"/>
  <c r="E7" i="87"/>
  <c r="E8" i="87"/>
  <c r="E9" i="87"/>
  <c r="E10" i="87"/>
  <c r="E11" i="87"/>
  <c r="E18" i="87"/>
  <c r="E19" i="87"/>
  <c r="E20" i="87"/>
  <c r="E21" i="87"/>
  <c r="E22" i="87"/>
  <c r="E23" i="87"/>
  <c r="E24" i="87"/>
  <c r="E32" i="87"/>
  <c r="E33" i="87"/>
  <c r="E34" i="87"/>
  <c r="E35" i="87"/>
  <c r="E36" i="87"/>
  <c r="E37" i="87"/>
  <c r="E38" i="87"/>
  <c r="E39" i="87"/>
  <c r="E40" i="87"/>
  <c r="E43" i="87"/>
  <c r="E7" i="86"/>
  <c r="E8" i="86"/>
  <c r="E9" i="86"/>
  <c r="E10" i="86"/>
  <c r="E11" i="86"/>
  <c r="E18" i="86"/>
  <c r="E19" i="86"/>
  <c r="E20" i="86"/>
  <c r="E21" i="86"/>
  <c r="E22" i="86"/>
  <c r="E23" i="86"/>
  <c r="E24" i="86"/>
  <c r="E32" i="86"/>
  <c r="E33" i="86"/>
  <c r="E34" i="86"/>
  <c r="E35" i="86"/>
  <c r="E36" i="86"/>
  <c r="E37" i="86"/>
  <c r="E38" i="86"/>
  <c r="E39" i="86"/>
  <c r="E40" i="86"/>
  <c r="E43" i="86"/>
  <c r="E7" i="85"/>
  <c r="E8" i="85"/>
  <c r="E9" i="85"/>
  <c r="E10" i="85"/>
  <c r="E11" i="85"/>
  <c r="E18" i="85"/>
  <c r="E19" i="85"/>
  <c r="E20" i="85"/>
  <c r="E21" i="85"/>
  <c r="E22" i="85"/>
  <c r="E23" i="85"/>
  <c r="E24" i="85"/>
  <c r="E32" i="85"/>
  <c r="E33" i="85"/>
  <c r="E34" i="85"/>
  <c r="E35" i="85"/>
  <c r="E36" i="85"/>
  <c r="E37" i="85"/>
  <c r="E38" i="85"/>
  <c r="E39" i="85"/>
  <c r="E40" i="85"/>
  <c r="E43" i="85"/>
  <c r="E7" i="84"/>
  <c r="E8" i="84"/>
  <c r="E9" i="84"/>
  <c r="E10" i="84"/>
  <c r="E11" i="84"/>
  <c r="E18" i="84"/>
  <c r="E19" i="84"/>
  <c r="E20" i="84"/>
  <c r="E21" i="84"/>
  <c r="E22" i="84"/>
  <c r="E23" i="84"/>
  <c r="E24" i="84"/>
  <c r="E32" i="84"/>
  <c r="E33" i="84"/>
  <c r="E34" i="84"/>
  <c r="E35" i="84"/>
  <c r="E36" i="84"/>
  <c r="E37" i="84"/>
  <c r="E38" i="84"/>
  <c r="E39" i="84"/>
  <c r="E40" i="84"/>
  <c r="E43" i="84"/>
  <c r="E7" i="83"/>
  <c r="E8" i="83"/>
  <c r="E9" i="83"/>
  <c r="E10" i="83"/>
  <c r="E11" i="83"/>
  <c r="E18" i="83"/>
  <c r="E19" i="83"/>
  <c r="E20" i="83"/>
  <c r="E21" i="83"/>
  <c r="E22" i="83"/>
  <c r="E23" i="83"/>
  <c r="E24" i="83"/>
  <c r="E32" i="83"/>
  <c r="E33" i="83"/>
  <c r="E34" i="83"/>
  <c r="E35" i="83"/>
  <c r="E36" i="83"/>
  <c r="E37" i="83"/>
  <c r="E38" i="83"/>
  <c r="E39" i="83"/>
  <c r="E40" i="83"/>
  <c r="E43" i="83"/>
  <c r="E7" i="82"/>
  <c r="E8" i="82"/>
  <c r="E9" i="82"/>
  <c r="E10" i="82"/>
  <c r="E11" i="82"/>
  <c r="E18" i="82"/>
  <c r="E19" i="82"/>
  <c r="E20" i="82"/>
  <c r="E21" i="82"/>
  <c r="E22" i="82"/>
  <c r="E23" i="82"/>
  <c r="E24" i="82"/>
  <c r="E32" i="82"/>
  <c r="E33" i="82"/>
  <c r="E34" i="82"/>
  <c r="E35" i="82"/>
  <c r="E36" i="82"/>
  <c r="E37" i="82"/>
  <c r="E38" i="82"/>
  <c r="E39" i="82"/>
  <c r="E40" i="82"/>
  <c r="E43" i="82"/>
  <c r="E7" i="81"/>
  <c r="E8" i="81"/>
  <c r="E9" i="81"/>
  <c r="E10" i="81"/>
  <c r="E11" i="81"/>
  <c r="E18" i="81"/>
  <c r="E19" i="81"/>
  <c r="E20" i="81"/>
  <c r="E21" i="81"/>
  <c r="E22" i="81"/>
  <c r="E23" i="81"/>
  <c r="E24" i="81"/>
  <c r="E32" i="81"/>
  <c r="E33" i="81"/>
  <c r="E34" i="81"/>
  <c r="E35" i="81"/>
  <c r="E36" i="81"/>
  <c r="E37" i="81"/>
  <c r="E38" i="81"/>
  <c r="E39" i="81"/>
  <c r="E40" i="81"/>
  <c r="E43" i="81"/>
  <c r="E7" i="80"/>
  <c r="E8" i="80"/>
  <c r="E9" i="80"/>
  <c r="E10" i="80"/>
  <c r="E11" i="80"/>
  <c r="E18" i="80"/>
  <c r="E19" i="80"/>
  <c r="E20" i="80"/>
  <c r="E21" i="80"/>
  <c r="E22" i="80"/>
  <c r="E23" i="80"/>
  <c r="E24" i="80"/>
  <c r="E32" i="80"/>
  <c r="E33" i="80"/>
  <c r="E34" i="80"/>
  <c r="E35" i="80"/>
  <c r="E36" i="80"/>
  <c r="E37" i="80"/>
  <c r="E38" i="80"/>
  <c r="E39" i="80"/>
  <c r="E40" i="80"/>
  <c r="E43" i="80"/>
  <c r="E7" i="79"/>
  <c r="E8" i="79"/>
  <c r="E9" i="79"/>
  <c r="E10" i="79"/>
  <c r="E11" i="79"/>
  <c r="E18" i="79"/>
  <c r="E19" i="79"/>
  <c r="E20" i="79"/>
  <c r="E21" i="79"/>
  <c r="E22" i="79"/>
  <c r="E23" i="79"/>
  <c r="E24" i="79"/>
  <c r="E32" i="79"/>
  <c r="E33" i="79"/>
  <c r="E34" i="79"/>
  <c r="E35" i="79"/>
  <c r="E36" i="79"/>
  <c r="E37" i="79"/>
  <c r="E38" i="79"/>
  <c r="E39" i="79"/>
  <c r="E40" i="79"/>
  <c r="E43" i="79"/>
  <c r="E7" i="78"/>
  <c r="E8" i="78"/>
  <c r="E9" i="78"/>
  <c r="E10" i="78"/>
  <c r="E11" i="78"/>
  <c r="E18" i="78"/>
  <c r="E19" i="78"/>
  <c r="E20" i="78"/>
  <c r="E21" i="78"/>
  <c r="E22" i="78"/>
  <c r="E23" i="78"/>
  <c r="E24" i="78"/>
  <c r="E32" i="78"/>
  <c r="E33" i="78"/>
  <c r="E34" i="78"/>
  <c r="E35" i="78"/>
  <c r="E36" i="78"/>
  <c r="E37" i="78"/>
  <c r="E38" i="78"/>
  <c r="E39" i="78"/>
  <c r="E40" i="78"/>
  <c r="E43" i="78"/>
  <c r="E7" i="77"/>
  <c r="E8" i="77"/>
  <c r="E9" i="77"/>
  <c r="E10" i="77"/>
  <c r="E11" i="77"/>
  <c r="E18" i="77"/>
  <c r="E19" i="77"/>
  <c r="E20" i="77"/>
  <c r="E21" i="77"/>
  <c r="E22" i="77"/>
  <c r="E23" i="77"/>
  <c r="E24" i="77"/>
  <c r="E32" i="77"/>
  <c r="E33" i="77"/>
  <c r="E34" i="77"/>
  <c r="E35" i="77"/>
  <c r="E36" i="77"/>
  <c r="E37" i="77"/>
  <c r="E38" i="77"/>
  <c r="E39" i="77"/>
  <c r="E40" i="77"/>
  <c r="E43" i="77"/>
  <c r="E7" i="76"/>
  <c r="E8" i="76"/>
  <c r="E9" i="76"/>
  <c r="E10" i="76"/>
  <c r="E11" i="76"/>
  <c r="E18" i="76"/>
  <c r="E19" i="76"/>
  <c r="E20" i="76"/>
  <c r="E21" i="76"/>
  <c r="E22" i="76"/>
  <c r="E23" i="76"/>
  <c r="E24" i="76"/>
  <c r="E32" i="76"/>
  <c r="E33" i="76"/>
  <c r="E34" i="76"/>
  <c r="E35" i="76"/>
  <c r="E36" i="76"/>
  <c r="E37" i="76"/>
  <c r="E38" i="76"/>
  <c r="E39" i="76"/>
  <c r="E40" i="76"/>
  <c r="E43" i="76"/>
  <c r="E7" i="75"/>
  <c r="E8" i="75"/>
  <c r="E9" i="75"/>
  <c r="E10" i="75"/>
  <c r="E11" i="75"/>
  <c r="E18" i="75"/>
  <c r="E19" i="75"/>
  <c r="E20" i="75"/>
  <c r="E21" i="75"/>
  <c r="E22" i="75"/>
  <c r="E23" i="75"/>
  <c r="E24" i="75"/>
  <c r="E32" i="75"/>
  <c r="E33" i="75"/>
  <c r="E34" i="75"/>
  <c r="E35" i="75"/>
  <c r="E36" i="75"/>
  <c r="E37" i="75"/>
  <c r="E38" i="75"/>
  <c r="E39" i="75"/>
  <c r="E40" i="75"/>
  <c r="E43" i="75"/>
  <c r="E7" i="74"/>
  <c r="E8" i="74"/>
  <c r="E9" i="74"/>
  <c r="E10" i="74"/>
  <c r="E11" i="74"/>
  <c r="E18" i="74"/>
  <c r="E19" i="74"/>
  <c r="E20" i="74"/>
  <c r="E21" i="74"/>
  <c r="E22" i="74"/>
  <c r="E23" i="74"/>
  <c r="E24" i="74"/>
  <c r="E32" i="74"/>
  <c r="E33" i="74"/>
  <c r="E34" i="74"/>
  <c r="E35" i="74"/>
  <c r="E36" i="74"/>
  <c r="E37" i="74"/>
  <c r="E38" i="74"/>
  <c r="E39" i="74"/>
  <c r="E40" i="74"/>
  <c r="E43" i="74"/>
  <c r="E7" i="73"/>
  <c r="E8" i="73"/>
  <c r="E9" i="73"/>
  <c r="E10" i="73"/>
  <c r="E11" i="73"/>
  <c r="E18" i="73"/>
  <c r="E19" i="73"/>
  <c r="E20" i="73"/>
  <c r="E21" i="73"/>
  <c r="E22" i="73"/>
  <c r="E23" i="73"/>
  <c r="E24" i="73"/>
  <c r="E32" i="73"/>
  <c r="E33" i="73"/>
  <c r="E34" i="73"/>
  <c r="E35" i="73"/>
  <c r="E36" i="73"/>
  <c r="E37" i="73"/>
  <c r="E38" i="73"/>
  <c r="E39" i="73"/>
  <c r="E40" i="73"/>
  <c r="E43" i="73"/>
  <c r="E7" i="72"/>
  <c r="E8" i="72"/>
  <c r="E9" i="72"/>
  <c r="E10" i="72"/>
  <c r="E11" i="72"/>
  <c r="E18" i="72"/>
  <c r="E19" i="72"/>
  <c r="E20" i="72"/>
  <c r="E21" i="72"/>
  <c r="E22" i="72"/>
  <c r="E23" i="72"/>
  <c r="E24" i="72"/>
  <c r="E32" i="72"/>
  <c r="E33" i="72"/>
  <c r="E34" i="72"/>
  <c r="E35" i="72"/>
  <c r="E36" i="72"/>
  <c r="E37" i="72"/>
  <c r="E38" i="72"/>
  <c r="E39" i="72"/>
  <c r="E40" i="72"/>
  <c r="E43" i="72"/>
  <c r="E7" i="71"/>
  <c r="E8" i="71"/>
  <c r="E9" i="71"/>
  <c r="E10" i="71"/>
  <c r="E11" i="71"/>
  <c r="E18" i="71"/>
  <c r="E19" i="71"/>
  <c r="E20" i="71"/>
  <c r="E21" i="71"/>
  <c r="E22" i="71"/>
  <c r="E23" i="71"/>
  <c r="E24" i="71"/>
  <c r="E32" i="71"/>
  <c r="E33" i="71"/>
  <c r="E34" i="71"/>
  <c r="E35" i="71"/>
  <c r="E36" i="71"/>
  <c r="E37" i="71"/>
  <c r="E38" i="71"/>
  <c r="E39" i="71"/>
  <c r="E40" i="71"/>
  <c r="E43" i="71"/>
  <c r="E7" i="70"/>
  <c r="E8" i="70"/>
  <c r="E9" i="70"/>
  <c r="E10" i="70"/>
  <c r="E11" i="70"/>
  <c r="E18" i="70"/>
  <c r="E19" i="70"/>
  <c r="E20" i="70"/>
  <c r="E21" i="70"/>
  <c r="E22" i="70"/>
  <c r="E23" i="70"/>
  <c r="E24" i="70"/>
  <c r="E32" i="70"/>
  <c r="E33" i="70"/>
  <c r="E34" i="70"/>
  <c r="E35" i="70"/>
  <c r="E36" i="70"/>
  <c r="E37" i="70"/>
  <c r="E38" i="70"/>
  <c r="E39" i="70"/>
  <c r="E40" i="70"/>
  <c r="E43" i="70"/>
  <c r="E7" i="69"/>
  <c r="E8" i="69"/>
  <c r="E9" i="69"/>
  <c r="E10" i="69"/>
  <c r="E11" i="69"/>
  <c r="E18" i="69"/>
  <c r="E19" i="69"/>
  <c r="E20" i="69"/>
  <c r="E21" i="69"/>
  <c r="E22" i="69"/>
  <c r="E23" i="69"/>
  <c r="E24" i="69"/>
  <c r="E32" i="69"/>
  <c r="E33" i="69"/>
  <c r="E34" i="69"/>
  <c r="E35" i="69"/>
  <c r="E36" i="69"/>
  <c r="E37" i="69"/>
  <c r="E38" i="69"/>
  <c r="E39" i="69"/>
  <c r="E40" i="69"/>
  <c r="E43" i="69"/>
  <c r="E7" i="68"/>
  <c r="E8" i="68"/>
  <c r="E9" i="68"/>
  <c r="E10" i="68"/>
  <c r="E11" i="68"/>
  <c r="E18" i="68"/>
  <c r="E19" i="68"/>
  <c r="E20" i="68"/>
  <c r="E21" i="68"/>
  <c r="E22" i="68"/>
  <c r="E23" i="68"/>
  <c r="E24" i="68"/>
  <c r="E32" i="68"/>
  <c r="E33" i="68"/>
  <c r="E34" i="68"/>
  <c r="E35" i="68"/>
  <c r="E36" i="68"/>
  <c r="E37" i="68"/>
  <c r="E38" i="68"/>
  <c r="E39" i="68"/>
  <c r="E40" i="68"/>
  <c r="E43" i="68"/>
  <c r="E7" i="67"/>
  <c r="E8" i="67"/>
  <c r="E9" i="67"/>
  <c r="E10" i="67"/>
  <c r="E11" i="67"/>
  <c r="E18" i="67"/>
  <c r="E19" i="67"/>
  <c r="E20" i="67"/>
  <c r="E21" i="67"/>
  <c r="E22" i="67"/>
  <c r="E23" i="67"/>
  <c r="E24" i="67"/>
  <c r="E32" i="67"/>
  <c r="E33" i="67"/>
  <c r="E34" i="67"/>
  <c r="E35" i="67"/>
  <c r="E36" i="67"/>
  <c r="E37" i="67"/>
  <c r="E38" i="67"/>
  <c r="E39" i="67"/>
  <c r="E40" i="67"/>
  <c r="E43" i="67"/>
  <c r="E7" i="66"/>
  <c r="E8" i="66"/>
  <c r="E9" i="66"/>
  <c r="E10" i="66"/>
  <c r="E11" i="66"/>
  <c r="E18" i="66"/>
  <c r="E19" i="66"/>
  <c r="E20" i="66"/>
  <c r="E21" i="66"/>
  <c r="E22" i="66"/>
  <c r="E23" i="66"/>
  <c r="E24" i="66"/>
  <c r="E32" i="66"/>
  <c r="E33" i="66"/>
  <c r="E34" i="66"/>
  <c r="E35" i="66"/>
  <c r="E36" i="66"/>
  <c r="E37" i="66"/>
  <c r="E38" i="66"/>
  <c r="E39" i="66"/>
  <c r="E40" i="66"/>
  <c r="E43" i="66"/>
  <c r="E7" i="65"/>
  <c r="E8" i="65"/>
  <c r="E9" i="65"/>
  <c r="E10" i="65"/>
  <c r="E11" i="65"/>
  <c r="E18" i="65"/>
  <c r="E19" i="65"/>
  <c r="E20" i="65"/>
  <c r="E21" i="65"/>
  <c r="E22" i="65"/>
  <c r="E23" i="65"/>
  <c r="E24" i="65"/>
  <c r="E32" i="65"/>
  <c r="E33" i="65"/>
  <c r="E34" i="65"/>
  <c r="E35" i="65"/>
  <c r="E36" i="65"/>
  <c r="E37" i="65"/>
  <c r="E38" i="65"/>
  <c r="E39" i="65"/>
  <c r="E40" i="65"/>
  <c r="E43" i="65"/>
  <c r="E7" i="50"/>
  <c r="E8" i="50"/>
  <c r="E9" i="50"/>
  <c r="E10" i="50"/>
  <c r="E11" i="50"/>
  <c r="E18" i="50"/>
  <c r="E19" i="50"/>
  <c r="E20" i="50"/>
  <c r="E21" i="50"/>
  <c r="E22" i="50"/>
  <c r="E23" i="50"/>
  <c r="E24" i="50"/>
  <c r="E32" i="50"/>
  <c r="E33" i="50"/>
  <c r="E34" i="50"/>
  <c r="E35" i="50"/>
  <c r="E36" i="50"/>
  <c r="E37" i="50"/>
  <c r="E38" i="50"/>
  <c r="E39" i="50"/>
  <c r="E40" i="50"/>
  <c r="E43" i="50"/>
  <c r="E43" i="37"/>
  <c r="G7" i="2"/>
  <c r="G8" i="2"/>
  <c r="G9" i="2"/>
  <c r="G10" i="2"/>
  <c r="G11" i="2"/>
  <c r="G18" i="2"/>
  <c r="G19" i="2"/>
  <c r="G20" i="2"/>
  <c r="G21" i="2"/>
  <c r="G22" i="2"/>
  <c r="G23" i="2"/>
  <c r="G24" i="2"/>
  <c r="G32" i="2"/>
  <c r="G33" i="2"/>
  <c r="G34" i="2"/>
  <c r="G35" i="2"/>
  <c r="G36" i="2"/>
  <c r="G37" i="2"/>
  <c r="G38" i="2"/>
  <c r="G39" i="2"/>
  <c r="G40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32" i="3"/>
  <c r="G33" i="3"/>
  <c r="G34" i="3"/>
  <c r="G35" i="3"/>
  <c r="G36" i="3"/>
  <c r="G37" i="3"/>
  <c r="G38" i="3"/>
  <c r="G39" i="3"/>
  <c r="G40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32" i="51"/>
  <c r="G34" i="51"/>
  <c r="G35" i="51"/>
  <c r="G36" i="51"/>
  <c r="G37" i="51"/>
  <c r="G38" i="51"/>
  <c r="G39" i="51"/>
  <c r="G40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32" i="41"/>
  <c r="G33" i="41"/>
  <c r="G34" i="41"/>
  <c r="G35" i="41"/>
  <c r="G36" i="41"/>
  <c r="G37" i="41"/>
  <c r="G38" i="41"/>
  <c r="G39" i="41"/>
  <c r="G40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32" i="42"/>
  <c r="G33" i="42"/>
  <c r="G34" i="42"/>
  <c r="G35" i="42"/>
  <c r="G36" i="42"/>
  <c r="G37" i="42"/>
  <c r="G38" i="42"/>
  <c r="G39" i="42"/>
  <c r="G40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32" i="43"/>
  <c r="G33" i="43"/>
  <c r="G34" i="43"/>
  <c r="G35" i="43"/>
  <c r="G36" i="43"/>
  <c r="G37" i="43"/>
  <c r="G38" i="43"/>
  <c r="G39" i="43"/>
  <c r="G40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32" i="44"/>
  <c r="G33" i="44"/>
  <c r="G34" i="44"/>
  <c r="G35" i="44"/>
  <c r="G36" i="44"/>
  <c r="G37" i="44"/>
  <c r="G38" i="44"/>
  <c r="G39" i="44"/>
  <c r="G40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32" i="52"/>
  <c r="G33" i="52"/>
  <c r="G34" i="52"/>
  <c r="G35" i="52"/>
  <c r="G36" i="52"/>
  <c r="G37" i="52"/>
  <c r="G38" i="52"/>
  <c r="G39" i="52"/>
  <c r="G40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32" i="53"/>
  <c r="G33" i="53"/>
  <c r="G34" i="53"/>
  <c r="G35" i="53"/>
  <c r="G36" i="53"/>
  <c r="G37" i="53"/>
  <c r="G38" i="53"/>
  <c r="G39" i="53"/>
  <c r="G40" i="53"/>
  <c r="G43" i="53"/>
  <c r="G7" i="54"/>
  <c r="G8" i="54"/>
  <c r="G9" i="54"/>
  <c r="G10" i="54"/>
  <c r="G11" i="54"/>
  <c r="G18" i="54"/>
  <c r="G19" i="54"/>
  <c r="G20" i="54"/>
  <c r="G21" i="54"/>
  <c r="G22" i="54"/>
  <c r="G23" i="54"/>
  <c r="G24" i="54"/>
  <c r="G32" i="54"/>
  <c r="G33" i="54"/>
  <c r="G34" i="54"/>
  <c r="G35" i="54"/>
  <c r="G36" i="54"/>
  <c r="G37" i="54"/>
  <c r="G38" i="54"/>
  <c r="G39" i="54"/>
  <c r="G40" i="54"/>
  <c r="G43" i="54"/>
  <c r="G7" i="45"/>
  <c r="G8" i="45"/>
  <c r="G9" i="45"/>
  <c r="G10" i="45"/>
  <c r="G11" i="45"/>
  <c r="G18" i="45"/>
  <c r="G19" i="45"/>
  <c r="G20" i="45"/>
  <c r="G21" i="45"/>
  <c r="G22" i="45"/>
  <c r="G23" i="45"/>
  <c r="G24" i="45"/>
  <c r="G32" i="45"/>
  <c r="G33" i="45"/>
  <c r="G34" i="45"/>
  <c r="G35" i="45"/>
  <c r="G36" i="45"/>
  <c r="G37" i="45"/>
  <c r="G38" i="45"/>
  <c r="G39" i="45"/>
  <c r="G40" i="45"/>
  <c r="G43" i="45"/>
  <c r="G7" i="46"/>
  <c r="G8" i="46"/>
  <c r="G9" i="46"/>
  <c r="G10" i="46"/>
  <c r="G11" i="46"/>
  <c r="G18" i="46"/>
  <c r="G19" i="46"/>
  <c r="G20" i="46"/>
  <c r="G21" i="46"/>
  <c r="G22" i="46"/>
  <c r="G23" i="46"/>
  <c r="G24" i="46"/>
  <c r="G32" i="46"/>
  <c r="G33" i="46"/>
  <c r="G34" i="46"/>
  <c r="G35" i="46"/>
  <c r="G36" i="46"/>
  <c r="G37" i="46"/>
  <c r="G38" i="46"/>
  <c r="G39" i="46"/>
  <c r="G40" i="46"/>
  <c r="G43" i="46"/>
  <c r="G7" i="47"/>
  <c r="G8" i="47"/>
  <c r="G9" i="47"/>
  <c r="G10" i="47"/>
  <c r="G11" i="47"/>
  <c r="G18" i="47"/>
  <c r="G19" i="47"/>
  <c r="G20" i="47"/>
  <c r="G21" i="47"/>
  <c r="G22" i="47"/>
  <c r="G23" i="47"/>
  <c r="G24" i="47"/>
  <c r="G32" i="47"/>
  <c r="G33" i="47"/>
  <c r="G34" i="47"/>
  <c r="G35" i="47"/>
  <c r="G36" i="47"/>
  <c r="G37" i="47"/>
  <c r="G38" i="47"/>
  <c r="G39" i="47"/>
  <c r="G40" i="47"/>
  <c r="G43" i="47"/>
  <c r="G7" i="48"/>
  <c r="G8" i="48"/>
  <c r="G9" i="48"/>
  <c r="G10" i="48"/>
  <c r="G11" i="48"/>
  <c r="G18" i="48"/>
  <c r="G19" i="48"/>
  <c r="G20" i="48"/>
  <c r="G21" i="48"/>
  <c r="G22" i="48"/>
  <c r="G23" i="48"/>
  <c r="G24" i="48"/>
  <c r="G32" i="48"/>
  <c r="G33" i="48"/>
  <c r="G34" i="48"/>
  <c r="G35" i="48"/>
  <c r="G36" i="48"/>
  <c r="G37" i="48"/>
  <c r="G38" i="48"/>
  <c r="G39" i="48"/>
  <c r="G40" i="48"/>
  <c r="G43" i="48"/>
  <c r="G7" i="49"/>
  <c r="G8" i="49"/>
  <c r="G9" i="49"/>
  <c r="G10" i="49"/>
  <c r="G11" i="49"/>
  <c r="G18" i="49"/>
  <c r="G19" i="49"/>
  <c r="G20" i="49"/>
  <c r="G21" i="49"/>
  <c r="G22" i="49"/>
  <c r="G23" i="49"/>
  <c r="G24" i="49"/>
  <c r="G32" i="49"/>
  <c r="G33" i="49"/>
  <c r="G34" i="49"/>
  <c r="G35" i="49"/>
  <c r="G36" i="49"/>
  <c r="G37" i="49"/>
  <c r="G38" i="49"/>
  <c r="G39" i="49"/>
  <c r="G40" i="49"/>
  <c r="G43" i="49"/>
  <c r="G7" i="64"/>
  <c r="G8" i="64"/>
  <c r="G9" i="64"/>
  <c r="G10" i="64"/>
  <c r="G11" i="64"/>
  <c r="G18" i="64"/>
  <c r="G19" i="64"/>
  <c r="G20" i="64"/>
  <c r="G21" i="64"/>
  <c r="G22" i="64"/>
  <c r="G23" i="64"/>
  <c r="G24" i="64"/>
  <c r="G32" i="64"/>
  <c r="G33" i="64"/>
  <c r="G34" i="64"/>
  <c r="G35" i="64"/>
  <c r="G36" i="64"/>
  <c r="G37" i="64"/>
  <c r="G38" i="64"/>
  <c r="G39" i="64"/>
  <c r="G40" i="64"/>
  <c r="G43" i="64"/>
  <c r="G7" i="63"/>
  <c r="G8" i="63"/>
  <c r="G9" i="63"/>
  <c r="G10" i="63"/>
  <c r="G11" i="63"/>
  <c r="G18" i="63"/>
  <c r="G19" i="63"/>
  <c r="G20" i="63"/>
  <c r="G21" i="63"/>
  <c r="G22" i="63"/>
  <c r="G23" i="63"/>
  <c r="G24" i="63"/>
  <c r="G32" i="63"/>
  <c r="G33" i="63"/>
  <c r="G34" i="63"/>
  <c r="G35" i="63"/>
  <c r="G36" i="63"/>
  <c r="G37" i="63"/>
  <c r="G38" i="63"/>
  <c r="G39" i="63"/>
  <c r="G40" i="63"/>
  <c r="G43" i="63"/>
  <c r="G7" i="62"/>
  <c r="G8" i="62"/>
  <c r="G9" i="62"/>
  <c r="G10" i="62"/>
  <c r="G11" i="62"/>
  <c r="G18" i="62"/>
  <c r="G19" i="62"/>
  <c r="G20" i="62"/>
  <c r="G21" i="62"/>
  <c r="G22" i="62"/>
  <c r="G23" i="62"/>
  <c r="G24" i="62"/>
  <c r="G32" i="62"/>
  <c r="G33" i="62"/>
  <c r="G34" i="62"/>
  <c r="G35" i="62"/>
  <c r="G36" i="62"/>
  <c r="G37" i="62"/>
  <c r="G38" i="62"/>
  <c r="G39" i="62"/>
  <c r="G40" i="62"/>
  <c r="G43" i="62"/>
  <c r="G7" i="61"/>
  <c r="G8" i="61"/>
  <c r="G9" i="61"/>
  <c r="G10" i="61"/>
  <c r="G11" i="61"/>
  <c r="G18" i="61"/>
  <c r="G19" i="61"/>
  <c r="G20" i="61"/>
  <c r="G21" i="61"/>
  <c r="G22" i="61"/>
  <c r="G23" i="61"/>
  <c r="G24" i="61"/>
  <c r="G32" i="61"/>
  <c r="G33" i="61"/>
  <c r="G34" i="61"/>
  <c r="G35" i="61"/>
  <c r="G36" i="61"/>
  <c r="G37" i="61"/>
  <c r="G38" i="61"/>
  <c r="G39" i="61"/>
  <c r="G40" i="61"/>
  <c r="G43" i="61"/>
  <c r="G7" i="60"/>
  <c r="G8" i="60"/>
  <c r="G9" i="60"/>
  <c r="G10" i="60"/>
  <c r="G11" i="60"/>
  <c r="G18" i="60"/>
  <c r="G19" i="60"/>
  <c r="G20" i="60"/>
  <c r="G21" i="60"/>
  <c r="G22" i="60"/>
  <c r="G23" i="60"/>
  <c r="G24" i="60"/>
  <c r="G32" i="60"/>
  <c r="G33" i="60"/>
  <c r="G34" i="60"/>
  <c r="G35" i="60"/>
  <c r="G36" i="60"/>
  <c r="G37" i="60"/>
  <c r="G38" i="60"/>
  <c r="G39" i="60"/>
  <c r="G40" i="60"/>
  <c r="G43" i="60"/>
  <c r="G7" i="59"/>
  <c r="G8" i="59"/>
  <c r="G9" i="59"/>
  <c r="G10" i="59"/>
  <c r="G11" i="59"/>
  <c r="G18" i="59"/>
  <c r="G19" i="59"/>
  <c r="G20" i="59"/>
  <c r="G21" i="59"/>
  <c r="G22" i="59"/>
  <c r="G23" i="59"/>
  <c r="G24" i="59"/>
  <c r="G32" i="59"/>
  <c r="G33" i="59"/>
  <c r="G34" i="59"/>
  <c r="G35" i="59"/>
  <c r="G36" i="59"/>
  <c r="G37" i="59"/>
  <c r="G38" i="59"/>
  <c r="G39" i="59"/>
  <c r="G40" i="59"/>
  <c r="G43" i="59"/>
  <c r="G7" i="58"/>
  <c r="G8" i="58"/>
  <c r="G9" i="58"/>
  <c r="G10" i="58"/>
  <c r="G11" i="58"/>
  <c r="G18" i="58"/>
  <c r="G19" i="58"/>
  <c r="G20" i="58"/>
  <c r="G21" i="58"/>
  <c r="G22" i="58"/>
  <c r="G23" i="58"/>
  <c r="G24" i="58"/>
  <c r="G32" i="58"/>
  <c r="G33" i="58"/>
  <c r="G34" i="58"/>
  <c r="G35" i="58"/>
  <c r="G36" i="58"/>
  <c r="G37" i="58"/>
  <c r="G38" i="58"/>
  <c r="G39" i="58"/>
  <c r="G40" i="58"/>
  <c r="G43" i="58"/>
  <c r="G7" i="57"/>
  <c r="G8" i="57"/>
  <c r="G9" i="57"/>
  <c r="G10" i="57"/>
  <c r="G11" i="57"/>
  <c r="G18" i="57"/>
  <c r="G19" i="57"/>
  <c r="G20" i="57"/>
  <c r="G21" i="57"/>
  <c r="G22" i="57"/>
  <c r="G23" i="57"/>
  <c r="G24" i="57"/>
  <c r="G32" i="57"/>
  <c r="G33" i="57"/>
  <c r="G34" i="57"/>
  <c r="G35" i="57"/>
  <c r="G36" i="57"/>
  <c r="G37" i="57"/>
  <c r="G38" i="57"/>
  <c r="G39" i="57"/>
  <c r="G40" i="57"/>
  <c r="G43" i="57"/>
  <c r="G7" i="56"/>
  <c r="G8" i="56"/>
  <c r="G9" i="56"/>
  <c r="G10" i="56"/>
  <c r="G11" i="56"/>
  <c r="G18" i="56"/>
  <c r="G19" i="56"/>
  <c r="G20" i="56"/>
  <c r="G21" i="56"/>
  <c r="G22" i="56"/>
  <c r="G23" i="56"/>
  <c r="G24" i="56"/>
  <c r="G32" i="56"/>
  <c r="G33" i="56"/>
  <c r="G34" i="56"/>
  <c r="G35" i="56"/>
  <c r="G36" i="56"/>
  <c r="G37" i="56"/>
  <c r="G38" i="56"/>
  <c r="G39" i="56"/>
  <c r="G40" i="56"/>
  <c r="G43" i="56"/>
  <c r="G7" i="55"/>
  <c r="G8" i="55"/>
  <c r="G9" i="55"/>
  <c r="G10" i="55"/>
  <c r="G11" i="55"/>
  <c r="G18" i="55"/>
  <c r="G19" i="55"/>
  <c r="G20" i="55"/>
  <c r="G21" i="55"/>
  <c r="G22" i="55"/>
  <c r="G23" i="55"/>
  <c r="G24" i="55"/>
  <c r="G32" i="55"/>
  <c r="G33" i="55"/>
  <c r="G34" i="55"/>
  <c r="G35" i="55"/>
  <c r="G36" i="55"/>
  <c r="G37" i="55"/>
  <c r="G38" i="55"/>
  <c r="G39" i="55"/>
  <c r="G40" i="55"/>
  <c r="G43" i="55"/>
  <c r="G7" i="87"/>
  <c r="G8" i="87"/>
  <c r="G9" i="87"/>
  <c r="G10" i="87"/>
  <c r="G11" i="87"/>
  <c r="G18" i="87"/>
  <c r="G19" i="87"/>
  <c r="G20" i="87"/>
  <c r="G21" i="87"/>
  <c r="G22" i="87"/>
  <c r="G23" i="87"/>
  <c r="G24" i="87"/>
  <c r="G32" i="87"/>
  <c r="G33" i="87"/>
  <c r="G34" i="87"/>
  <c r="G35" i="87"/>
  <c r="G36" i="87"/>
  <c r="G37" i="87"/>
  <c r="G38" i="87"/>
  <c r="G39" i="87"/>
  <c r="G40" i="87"/>
  <c r="G43" i="87"/>
  <c r="G7" i="86"/>
  <c r="G8" i="86"/>
  <c r="G9" i="86"/>
  <c r="G10" i="86"/>
  <c r="G11" i="86"/>
  <c r="G18" i="86"/>
  <c r="G19" i="86"/>
  <c r="G20" i="86"/>
  <c r="G21" i="86"/>
  <c r="G22" i="86"/>
  <c r="G23" i="86"/>
  <c r="G24" i="86"/>
  <c r="G32" i="86"/>
  <c r="G33" i="86"/>
  <c r="G34" i="86"/>
  <c r="G35" i="86"/>
  <c r="G36" i="86"/>
  <c r="G37" i="86"/>
  <c r="G38" i="86"/>
  <c r="G39" i="86"/>
  <c r="G40" i="86"/>
  <c r="G43" i="86"/>
  <c r="G7" i="85"/>
  <c r="G8" i="85"/>
  <c r="G9" i="85"/>
  <c r="G10" i="85"/>
  <c r="G11" i="85"/>
  <c r="G18" i="85"/>
  <c r="G19" i="85"/>
  <c r="G20" i="85"/>
  <c r="G21" i="85"/>
  <c r="G22" i="85"/>
  <c r="G23" i="85"/>
  <c r="G24" i="85"/>
  <c r="G32" i="85"/>
  <c r="G33" i="85"/>
  <c r="G34" i="85"/>
  <c r="G35" i="85"/>
  <c r="G36" i="85"/>
  <c r="G37" i="85"/>
  <c r="G38" i="85"/>
  <c r="G39" i="85"/>
  <c r="G40" i="85"/>
  <c r="G43" i="85"/>
  <c r="G7" i="84"/>
  <c r="G8" i="84"/>
  <c r="G9" i="84"/>
  <c r="G10" i="84"/>
  <c r="G11" i="84"/>
  <c r="G18" i="84"/>
  <c r="G19" i="84"/>
  <c r="G20" i="84"/>
  <c r="G21" i="84"/>
  <c r="G22" i="84"/>
  <c r="G23" i="84"/>
  <c r="G24" i="84"/>
  <c r="G32" i="84"/>
  <c r="G33" i="84"/>
  <c r="G34" i="84"/>
  <c r="G35" i="84"/>
  <c r="G36" i="84"/>
  <c r="G37" i="84"/>
  <c r="G38" i="84"/>
  <c r="G39" i="84"/>
  <c r="G40" i="84"/>
  <c r="G43" i="84"/>
  <c r="G7" i="83"/>
  <c r="G8" i="83"/>
  <c r="G9" i="83"/>
  <c r="G10" i="83"/>
  <c r="G11" i="83"/>
  <c r="G18" i="83"/>
  <c r="G19" i="83"/>
  <c r="G20" i="83"/>
  <c r="G21" i="83"/>
  <c r="G22" i="83"/>
  <c r="G23" i="83"/>
  <c r="G24" i="83"/>
  <c r="G32" i="83"/>
  <c r="G33" i="83"/>
  <c r="G34" i="83"/>
  <c r="G35" i="83"/>
  <c r="G36" i="83"/>
  <c r="G37" i="83"/>
  <c r="G38" i="83"/>
  <c r="G39" i="83"/>
  <c r="G40" i="83"/>
  <c r="G43" i="83"/>
  <c r="G7" i="82"/>
  <c r="G8" i="82"/>
  <c r="G9" i="82"/>
  <c r="G10" i="82"/>
  <c r="G11" i="82"/>
  <c r="G18" i="82"/>
  <c r="G19" i="82"/>
  <c r="G20" i="82"/>
  <c r="G21" i="82"/>
  <c r="G22" i="82"/>
  <c r="G23" i="82"/>
  <c r="G24" i="82"/>
  <c r="G32" i="82"/>
  <c r="G33" i="82"/>
  <c r="G34" i="82"/>
  <c r="G35" i="82"/>
  <c r="G36" i="82"/>
  <c r="G37" i="82"/>
  <c r="G38" i="82"/>
  <c r="G39" i="82"/>
  <c r="G40" i="82"/>
  <c r="G43" i="82"/>
  <c r="G7" i="81"/>
  <c r="G8" i="81"/>
  <c r="G9" i="81"/>
  <c r="G10" i="81"/>
  <c r="G11" i="81"/>
  <c r="G18" i="81"/>
  <c r="G19" i="81"/>
  <c r="G20" i="81"/>
  <c r="G21" i="81"/>
  <c r="G22" i="81"/>
  <c r="G23" i="81"/>
  <c r="G24" i="81"/>
  <c r="G32" i="81"/>
  <c r="G33" i="81"/>
  <c r="G34" i="81"/>
  <c r="G35" i="81"/>
  <c r="G36" i="81"/>
  <c r="G37" i="81"/>
  <c r="G38" i="81"/>
  <c r="G39" i="81"/>
  <c r="G40" i="81"/>
  <c r="G43" i="81"/>
  <c r="G7" i="80"/>
  <c r="G8" i="80"/>
  <c r="G9" i="80"/>
  <c r="G10" i="80"/>
  <c r="G11" i="80"/>
  <c r="G18" i="80"/>
  <c r="G19" i="80"/>
  <c r="G20" i="80"/>
  <c r="G21" i="80"/>
  <c r="G22" i="80"/>
  <c r="G23" i="80"/>
  <c r="G24" i="80"/>
  <c r="G32" i="80"/>
  <c r="G33" i="80"/>
  <c r="G34" i="80"/>
  <c r="G35" i="80"/>
  <c r="G36" i="80"/>
  <c r="G37" i="80"/>
  <c r="G38" i="80"/>
  <c r="G39" i="80"/>
  <c r="G40" i="80"/>
  <c r="G43" i="80"/>
  <c r="G7" i="79"/>
  <c r="G8" i="79"/>
  <c r="G9" i="79"/>
  <c r="G10" i="79"/>
  <c r="G11" i="79"/>
  <c r="G18" i="79"/>
  <c r="G19" i="79"/>
  <c r="G20" i="79"/>
  <c r="G21" i="79"/>
  <c r="G22" i="79"/>
  <c r="G23" i="79"/>
  <c r="G24" i="79"/>
  <c r="G32" i="79"/>
  <c r="G33" i="79"/>
  <c r="G34" i="79"/>
  <c r="G35" i="79"/>
  <c r="G36" i="79"/>
  <c r="G37" i="79"/>
  <c r="G38" i="79"/>
  <c r="G39" i="79"/>
  <c r="G40" i="79"/>
  <c r="G43" i="79"/>
  <c r="G7" i="78"/>
  <c r="G8" i="78"/>
  <c r="G9" i="78"/>
  <c r="G10" i="78"/>
  <c r="G11" i="78"/>
  <c r="G18" i="78"/>
  <c r="G19" i="78"/>
  <c r="G20" i="78"/>
  <c r="G21" i="78"/>
  <c r="G22" i="78"/>
  <c r="G23" i="78"/>
  <c r="G24" i="78"/>
  <c r="G32" i="78"/>
  <c r="G33" i="78"/>
  <c r="G34" i="78"/>
  <c r="G35" i="78"/>
  <c r="G36" i="78"/>
  <c r="G37" i="78"/>
  <c r="G38" i="78"/>
  <c r="G39" i="78"/>
  <c r="G40" i="78"/>
  <c r="G43" i="78"/>
  <c r="G7" i="77"/>
  <c r="G8" i="77"/>
  <c r="G9" i="77"/>
  <c r="G10" i="77"/>
  <c r="G11" i="77"/>
  <c r="G18" i="77"/>
  <c r="G19" i="77"/>
  <c r="G20" i="77"/>
  <c r="G21" i="77"/>
  <c r="G22" i="77"/>
  <c r="G23" i="77"/>
  <c r="G24" i="77"/>
  <c r="G32" i="77"/>
  <c r="G33" i="77"/>
  <c r="G34" i="77"/>
  <c r="G35" i="77"/>
  <c r="G36" i="77"/>
  <c r="G37" i="77"/>
  <c r="G38" i="77"/>
  <c r="G39" i="77"/>
  <c r="G40" i="77"/>
  <c r="G43" i="77"/>
  <c r="G7" i="76"/>
  <c r="G8" i="76"/>
  <c r="G9" i="76"/>
  <c r="G10" i="76"/>
  <c r="G11" i="76"/>
  <c r="G18" i="76"/>
  <c r="G19" i="76"/>
  <c r="G20" i="76"/>
  <c r="G21" i="76"/>
  <c r="G22" i="76"/>
  <c r="G23" i="76"/>
  <c r="G24" i="76"/>
  <c r="G32" i="76"/>
  <c r="G33" i="76"/>
  <c r="G34" i="76"/>
  <c r="G35" i="76"/>
  <c r="G36" i="76"/>
  <c r="G37" i="76"/>
  <c r="G38" i="76"/>
  <c r="G39" i="76"/>
  <c r="G40" i="76"/>
  <c r="G43" i="76"/>
  <c r="G7" i="75"/>
  <c r="G8" i="75"/>
  <c r="G9" i="75"/>
  <c r="G10" i="75"/>
  <c r="G11" i="75"/>
  <c r="G18" i="75"/>
  <c r="G19" i="75"/>
  <c r="G20" i="75"/>
  <c r="G21" i="75"/>
  <c r="G22" i="75"/>
  <c r="G23" i="75"/>
  <c r="G24" i="75"/>
  <c r="G32" i="75"/>
  <c r="G33" i="75"/>
  <c r="G34" i="75"/>
  <c r="G35" i="75"/>
  <c r="G36" i="75"/>
  <c r="G37" i="75"/>
  <c r="G38" i="75"/>
  <c r="G39" i="75"/>
  <c r="G40" i="75"/>
  <c r="G43" i="75"/>
  <c r="G7" i="74"/>
  <c r="G8" i="74"/>
  <c r="G9" i="74"/>
  <c r="G10" i="74"/>
  <c r="G11" i="74"/>
  <c r="G18" i="74"/>
  <c r="G19" i="74"/>
  <c r="G20" i="74"/>
  <c r="G21" i="74"/>
  <c r="G22" i="74"/>
  <c r="G23" i="74"/>
  <c r="G24" i="74"/>
  <c r="G32" i="74"/>
  <c r="G33" i="74"/>
  <c r="G34" i="74"/>
  <c r="G35" i="74"/>
  <c r="G36" i="74"/>
  <c r="G37" i="74"/>
  <c r="G38" i="74"/>
  <c r="G39" i="74"/>
  <c r="G40" i="74"/>
  <c r="G43" i="74"/>
  <c r="G7" i="73"/>
  <c r="G8" i="73"/>
  <c r="G9" i="73"/>
  <c r="G10" i="73"/>
  <c r="G11" i="73"/>
  <c r="G18" i="73"/>
  <c r="G19" i="73"/>
  <c r="G20" i="73"/>
  <c r="G21" i="73"/>
  <c r="G22" i="73"/>
  <c r="G23" i="73"/>
  <c r="G24" i="73"/>
  <c r="G32" i="73"/>
  <c r="G33" i="73"/>
  <c r="G34" i="73"/>
  <c r="G35" i="73"/>
  <c r="G36" i="73"/>
  <c r="G37" i="73"/>
  <c r="G38" i="73"/>
  <c r="G39" i="73"/>
  <c r="G40" i="73"/>
  <c r="G43" i="73"/>
  <c r="G7" i="72"/>
  <c r="G8" i="72"/>
  <c r="G9" i="72"/>
  <c r="G10" i="72"/>
  <c r="G11" i="72"/>
  <c r="G18" i="72"/>
  <c r="G19" i="72"/>
  <c r="G20" i="72"/>
  <c r="G21" i="72"/>
  <c r="G22" i="72"/>
  <c r="G23" i="72"/>
  <c r="G24" i="72"/>
  <c r="G32" i="72"/>
  <c r="G33" i="72"/>
  <c r="G34" i="72"/>
  <c r="G35" i="72"/>
  <c r="G36" i="72"/>
  <c r="G37" i="72"/>
  <c r="G38" i="72"/>
  <c r="G39" i="72"/>
  <c r="G40" i="72"/>
  <c r="G43" i="72"/>
  <c r="G7" i="71"/>
  <c r="G8" i="71"/>
  <c r="G9" i="71"/>
  <c r="G10" i="71"/>
  <c r="G11" i="71"/>
  <c r="G18" i="71"/>
  <c r="G19" i="71"/>
  <c r="G20" i="71"/>
  <c r="G21" i="71"/>
  <c r="G22" i="71"/>
  <c r="G23" i="71"/>
  <c r="G24" i="71"/>
  <c r="G32" i="71"/>
  <c r="G33" i="71"/>
  <c r="G34" i="71"/>
  <c r="G35" i="71"/>
  <c r="G36" i="71"/>
  <c r="G37" i="71"/>
  <c r="G38" i="71"/>
  <c r="G39" i="71"/>
  <c r="G40" i="71"/>
  <c r="G43" i="71"/>
  <c r="G7" i="70"/>
  <c r="G8" i="70"/>
  <c r="G9" i="70"/>
  <c r="G10" i="70"/>
  <c r="G11" i="70"/>
  <c r="G18" i="70"/>
  <c r="G19" i="70"/>
  <c r="G20" i="70"/>
  <c r="G21" i="70"/>
  <c r="G22" i="70"/>
  <c r="G23" i="70"/>
  <c r="G24" i="70"/>
  <c r="G32" i="70"/>
  <c r="G33" i="70"/>
  <c r="G34" i="70"/>
  <c r="G35" i="70"/>
  <c r="G36" i="70"/>
  <c r="G37" i="70"/>
  <c r="G38" i="70"/>
  <c r="G39" i="70"/>
  <c r="G40" i="70"/>
  <c r="G43" i="70"/>
  <c r="G7" i="69"/>
  <c r="G8" i="69"/>
  <c r="G9" i="69"/>
  <c r="G10" i="69"/>
  <c r="G11" i="69"/>
  <c r="G18" i="69"/>
  <c r="G19" i="69"/>
  <c r="G20" i="69"/>
  <c r="G21" i="69"/>
  <c r="G22" i="69"/>
  <c r="G23" i="69"/>
  <c r="G24" i="69"/>
  <c r="G32" i="69"/>
  <c r="G33" i="69"/>
  <c r="G34" i="69"/>
  <c r="G35" i="69"/>
  <c r="G36" i="69"/>
  <c r="G37" i="69"/>
  <c r="G38" i="69"/>
  <c r="G39" i="69"/>
  <c r="G40" i="69"/>
  <c r="G43" i="69"/>
  <c r="G7" i="68"/>
  <c r="G8" i="68"/>
  <c r="G9" i="68"/>
  <c r="G10" i="68"/>
  <c r="G11" i="68"/>
  <c r="G18" i="68"/>
  <c r="G19" i="68"/>
  <c r="G20" i="68"/>
  <c r="G21" i="68"/>
  <c r="G22" i="68"/>
  <c r="G23" i="68"/>
  <c r="G24" i="68"/>
  <c r="G32" i="68"/>
  <c r="G33" i="68"/>
  <c r="G34" i="68"/>
  <c r="G35" i="68"/>
  <c r="G36" i="68"/>
  <c r="G37" i="68"/>
  <c r="G38" i="68"/>
  <c r="G39" i="68"/>
  <c r="G40" i="68"/>
  <c r="G43" i="68"/>
  <c r="G7" i="67"/>
  <c r="G8" i="67"/>
  <c r="G9" i="67"/>
  <c r="G10" i="67"/>
  <c r="G11" i="67"/>
  <c r="G18" i="67"/>
  <c r="G19" i="67"/>
  <c r="G20" i="67"/>
  <c r="G21" i="67"/>
  <c r="G22" i="67"/>
  <c r="G23" i="67"/>
  <c r="G24" i="67"/>
  <c r="G32" i="67"/>
  <c r="G33" i="67"/>
  <c r="G34" i="67"/>
  <c r="G35" i="67"/>
  <c r="G36" i="67"/>
  <c r="G37" i="67"/>
  <c r="G38" i="67"/>
  <c r="G39" i="67"/>
  <c r="G40" i="67"/>
  <c r="G43" i="67"/>
  <c r="G7" i="66"/>
  <c r="G8" i="66"/>
  <c r="G9" i="66"/>
  <c r="G10" i="66"/>
  <c r="G11" i="66"/>
  <c r="G18" i="66"/>
  <c r="G19" i="66"/>
  <c r="G20" i="66"/>
  <c r="G21" i="66"/>
  <c r="G22" i="66"/>
  <c r="G23" i="66"/>
  <c r="G24" i="66"/>
  <c r="G32" i="66"/>
  <c r="G33" i="66"/>
  <c r="G34" i="66"/>
  <c r="G35" i="66"/>
  <c r="G36" i="66"/>
  <c r="G37" i="66"/>
  <c r="G38" i="66"/>
  <c r="G39" i="66"/>
  <c r="G40" i="66"/>
  <c r="G43" i="66"/>
  <c r="G7" i="65"/>
  <c r="G8" i="65"/>
  <c r="G9" i="65"/>
  <c r="G10" i="65"/>
  <c r="G11" i="65"/>
  <c r="G18" i="65"/>
  <c r="G19" i="65"/>
  <c r="G20" i="65"/>
  <c r="G21" i="65"/>
  <c r="G22" i="65"/>
  <c r="G23" i="65"/>
  <c r="G24" i="65"/>
  <c r="G32" i="65"/>
  <c r="G33" i="65"/>
  <c r="G34" i="65"/>
  <c r="G35" i="65"/>
  <c r="G36" i="65"/>
  <c r="G37" i="65"/>
  <c r="G38" i="65"/>
  <c r="G39" i="65"/>
  <c r="G40" i="65"/>
  <c r="G43" i="65"/>
  <c r="G7" i="50"/>
  <c r="G8" i="50"/>
  <c r="G9" i="50"/>
  <c r="G10" i="50"/>
  <c r="G11" i="50"/>
  <c r="G18" i="50"/>
  <c r="G19" i="50"/>
  <c r="G20" i="50"/>
  <c r="G21" i="50"/>
  <c r="G22" i="50"/>
  <c r="G23" i="50"/>
  <c r="G24" i="50"/>
  <c r="G32" i="50"/>
  <c r="G33" i="50"/>
  <c r="G34" i="50"/>
  <c r="G35" i="50"/>
  <c r="G36" i="50"/>
  <c r="G37" i="50"/>
  <c r="G38" i="50"/>
  <c r="G39" i="50"/>
  <c r="G40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32" i="2"/>
  <c r="H33" i="2"/>
  <c r="H34" i="2"/>
  <c r="H35" i="2"/>
  <c r="H36" i="2"/>
  <c r="H37" i="2"/>
  <c r="H38" i="2"/>
  <c r="H39" i="2"/>
  <c r="H40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32" i="3"/>
  <c r="H33" i="3"/>
  <c r="H34" i="3"/>
  <c r="H35" i="3"/>
  <c r="H36" i="3"/>
  <c r="H37" i="3"/>
  <c r="H38" i="3"/>
  <c r="H39" i="3"/>
  <c r="H40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32" i="51"/>
  <c r="H33" i="51"/>
  <c r="H34" i="51"/>
  <c r="H35" i="51"/>
  <c r="H36" i="51"/>
  <c r="H37" i="51"/>
  <c r="H38" i="51"/>
  <c r="H39" i="51"/>
  <c r="H40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32" i="41"/>
  <c r="H33" i="41"/>
  <c r="H34" i="41"/>
  <c r="H35" i="41"/>
  <c r="H36" i="41"/>
  <c r="H37" i="41"/>
  <c r="H38" i="41"/>
  <c r="H39" i="41"/>
  <c r="H40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32" i="42"/>
  <c r="H33" i="42"/>
  <c r="H34" i="42"/>
  <c r="H35" i="42"/>
  <c r="H36" i="42"/>
  <c r="H37" i="42"/>
  <c r="H38" i="42"/>
  <c r="H39" i="42"/>
  <c r="H40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32" i="43"/>
  <c r="H33" i="43"/>
  <c r="H34" i="43"/>
  <c r="H35" i="43"/>
  <c r="H36" i="43"/>
  <c r="H37" i="43"/>
  <c r="H38" i="43"/>
  <c r="H39" i="43"/>
  <c r="H40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32" i="44"/>
  <c r="H33" i="44"/>
  <c r="H34" i="44"/>
  <c r="H35" i="44"/>
  <c r="H36" i="44"/>
  <c r="H37" i="44"/>
  <c r="H38" i="44"/>
  <c r="H39" i="44"/>
  <c r="H40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32" i="52"/>
  <c r="H33" i="52"/>
  <c r="H34" i="52"/>
  <c r="H35" i="52"/>
  <c r="H36" i="52"/>
  <c r="H37" i="52"/>
  <c r="H38" i="52"/>
  <c r="H39" i="52"/>
  <c r="H40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32" i="53"/>
  <c r="H33" i="53"/>
  <c r="H34" i="53"/>
  <c r="H35" i="53"/>
  <c r="H36" i="53"/>
  <c r="H37" i="53"/>
  <c r="H38" i="53"/>
  <c r="H39" i="53"/>
  <c r="H40" i="53"/>
  <c r="H43" i="53"/>
  <c r="H7" i="54"/>
  <c r="H8" i="54"/>
  <c r="H9" i="54"/>
  <c r="H10" i="54"/>
  <c r="H11" i="54"/>
  <c r="H18" i="54"/>
  <c r="H19" i="54"/>
  <c r="H20" i="54"/>
  <c r="H21" i="54"/>
  <c r="H22" i="54"/>
  <c r="H23" i="54"/>
  <c r="H24" i="54"/>
  <c r="H32" i="54"/>
  <c r="H33" i="54"/>
  <c r="H34" i="54"/>
  <c r="H35" i="54"/>
  <c r="H36" i="54"/>
  <c r="H37" i="54"/>
  <c r="H38" i="54"/>
  <c r="H39" i="54"/>
  <c r="H40" i="54"/>
  <c r="H43" i="54"/>
  <c r="H7" i="45"/>
  <c r="H8" i="45"/>
  <c r="H9" i="45"/>
  <c r="H10" i="45"/>
  <c r="H11" i="45"/>
  <c r="H18" i="45"/>
  <c r="H19" i="45"/>
  <c r="H20" i="45"/>
  <c r="H21" i="45"/>
  <c r="H22" i="45"/>
  <c r="H23" i="45"/>
  <c r="H24" i="45"/>
  <c r="H32" i="45"/>
  <c r="H33" i="45"/>
  <c r="H34" i="45"/>
  <c r="H35" i="45"/>
  <c r="H36" i="45"/>
  <c r="H37" i="45"/>
  <c r="H38" i="45"/>
  <c r="H39" i="45"/>
  <c r="H40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32" i="46"/>
  <c r="H33" i="46"/>
  <c r="H34" i="46"/>
  <c r="H35" i="46"/>
  <c r="H36" i="46"/>
  <c r="H37" i="46"/>
  <c r="H38" i="46"/>
  <c r="H39" i="46"/>
  <c r="H40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32" i="47"/>
  <c r="H33" i="47"/>
  <c r="H34" i="47"/>
  <c r="H35" i="47"/>
  <c r="H36" i="47"/>
  <c r="H37" i="47"/>
  <c r="H38" i="47"/>
  <c r="H39" i="47"/>
  <c r="H40" i="47"/>
  <c r="H43" i="47"/>
  <c r="H7" i="48"/>
  <c r="H8" i="48"/>
  <c r="H9" i="48"/>
  <c r="H10" i="48"/>
  <c r="H11" i="48"/>
  <c r="H18" i="48"/>
  <c r="H19" i="48"/>
  <c r="H20" i="48"/>
  <c r="H21" i="48"/>
  <c r="H22" i="48"/>
  <c r="H23" i="48"/>
  <c r="H24" i="48"/>
  <c r="H32" i="48"/>
  <c r="H33" i="48"/>
  <c r="H34" i="48"/>
  <c r="H35" i="48"/>
  <c r="H36" i="48"/>
  <c r="H37" i="48"/>
  <c r="H38" i="48"/>
  <c r="H39" i="48"/>
  <c r="H40" i="48"/>
  <c r="H43" i="48"/>
  <c r="H7" i="49"/>
  <c r="H8" i="49"/>
  <c r="H9" i="49"/>
  <c r="H10" i="49"/>
  <c r="H11" i="49"/>
  <c r="H18" i="49"/>
  <c r="H19" i="49"/>
  <c r="H20" i="49"/>
  <c r="H21" i="49"/>
  <c r="H22" i="49"/>
  <c r="H23" i="49"/>
  <c r="H24" i="49"/>
  <c r="H32" i="49"/>
  <c r="H33" i="49"/>
  <c r="H34" i="49"/>
  <c r="H35" i="49"/>
  <c r="H36" i="49"/>
  <c r="H37" i="49"/>
  <c r="H38" i="49"/>
  <c r="H39" i="49"/>
  <c r="H40" i="49"/>
  <c r="H43" i="49"/>
  <c r="H7" i="64"/>
  <c r="H8" i="64"/>
  <c r="H9" i="64"/>
  <c r="H10" i="64"/>
  <c r="H11" i="64"/>
  <c r="H18" i="64"/>
  <c r="H19" i="64"/>
  <c r="H20" i="64"/>
  <c r="H21" i="64"/>
  <c r="H22" i="64"/>
  <c r="H23" i="64"/>
  <c r="H24" i="64"/>
  <c r="H32" i="64"/>
  <c r="H33" i="64"/>
  <c r="H34" i="64"/>
  <c r="H35" i="64"/>
  <c r="H36" i="64"/>
  <c r="H37" i="64"/>
  <c r="H38" i="64"/>
  <c r="H39" i="64"/>
  <c r="H40" i="64"/>
  <c r="H43" i="64"/>
  <c r="H7" i="63"/>
  <c r="H8" i="63"/>
  <c r="H9" i="63"/>
  <c r="H10" i="63"/>
  <c r="H11" i="63"/>
  <c r="H18" i="63"/>
  <c r="H19" i="63"/>
  <c r="H20" i="63"/>
  <c r="H21" i="63"/>
  <c r="H22" i="63"/>
  <c r="H23" i="63"/>
  <c r="H24" i="63"/>
  <c r="H32" i="63"/>
  <c r="H33" i="63"/>
  <c r="H34" i="63"/>
  <c r="H35" i="63"/>
  <c r="H36" i="63"/>
  <c r="H37" i="63"/>
  <c r="H38" i="63"/>
  <c r="H39" i="63"/>
  <c r="H40" i="63"/>
  <c r="H43" i="63"/>
  <c r="H7" i="62"/>
  <c r="H8" i="62"/>
  <c r="H9" i="62"/>
  <c r="H10" i="62"/>
  <c r="H11" i="62"/>
  <c r="H18" i="62"/>
  <c r="H19" i="62"/>
  <c r="H20" i="62"/>
  <c r="H21" i="62"/>
  <c r="H22" i="62"/>
  <c r="H23" i="62"/>
  <c r="H24" i="62"/>
  <c r="H32" i="62"/>
  <c r="H33" i="62"/>
  <c r="H34" i="62"/>
  <c r="H35" i="62"/>
  <c r="H36" i="62"/>
  <c r="H37" i="62"/>
  <c r="H38" i="62"/>
  <c r="H39" i="62"/>
  <c r="H40" i="62"/>
  <c r="H43" i="62"/>
  <c r="H7" i="61"/>
  <c r="H8" i="61"/>
  <c r="H9" i="61"/>
  <c r="H10" i="61"/>
  <c r="H11" i="61"/>
  <c r="H18" i="61"/>
  <c r="H19" i="61"/>
  <c r="H20" i="61"/>
  <c r="H21" i="61"/>
  <c r="H22" i="61"/>
  <c r="H23" i="61"/>
  <c r="H24" i="61"/>
  <c r="H32" i="61"/>
  <c r="H33" i="61"/>
  <c r="H34" i="61"/>
  <c r="H35" i="61"/>
  <c r="H36" i="61"/>
  <c r="H37" i="61"/>
  <c r="H38" i="61"/>
  <c r="H39" i="61"/>
  <c r="H40" i="61"/>
  <c r="H43" i="61"/>
  <c r="H7" i="60"/>
  <c r="H8" i="60"/>
  <c r="H9" i="60"/>
  <c r="H10" i="60"/>
  <c r="H11" i="60"/>
  <c r="H18" i="60"/>
  <c r="H19" i="60"/>
  <c r="H20" i="60"/>
  <c r="H21" i="60"/>
  <c r="H22" i="60"/>
  <c r="H23" i="60"/>
  <c r="H24" i="60"/>
  <c r="H32" i="60"/>
  <c r="H33" i="60"/>
  <c r="H34" i="60"/>
  <c r="H35" i="60"/>
  <c r="H36" i="60"/>
  <c r="H37" i="60"/>
  <c r="H38" i="60"/>
  <c r="H39" i="60"/>
  <c r="H40" i="60"/>
  <c r="H43" i="60"/>
  <c r="H8" i="59"/>
  <c r="H9" i="59"/>
  <c r="H10" i="59"/>
  <c r="H11" i="59"/>
  <c r="H18" i="59"/>
  <c r="H19" i="59"/>
  <c r="H20" i="59"/>
  <c r="H21" i="59"/>
  <c r="H22" i="59"/>
  <c r="H23" i="59"/>
  <c r="H24" i="59"/>
  <c r="H32" i="59"/>
  <c r="H33" i="59"/>
  <c r="H34" i="59"/>
  <c r="H35" i="59"/>
  <c r="H36" i="59"/>
  <c r="H37" i="59"/>
  <c r="H38" i="59"/>
  <c r="H39" i="59"/>
  <c r="H40" i="59"/>
  <c r="H43" i="59"/>
  <c r="H7" i="58"/>
  <c r="H8" i="58"/>
  <c r="H9" i="58"/>
  <c r="H10" i="58"/>
  <c r="H11" i="58"/>
  <c r="H18" i="58"/>
  <c r="H19" i="58"/>
  <c r="H20" i="58"/>
  <c r="H21" i="58"/>
  <c r="H22" i="58"/>
  <c r="H23" i="58"/>
  <c r="H24" i="58"/>
  <c r="H32" i="58"/>
  <c r="H33" i="58"/>
  <c r="H34" i="58"/>
  <c r="H35" i="58"/>
  <c r="H36" i="58"/>
  <c r="H37" i="58"/>
  <c r="H38" i="58"/>
  <c r="H39" i="58"/>
  <c r="H40" i="58"/>
  <c r="H43" i="58"/>
  <c r="H7" i="57"/>
  <c r="H8" i="57"/>
  <c r="H9" i="57"/>
  <c r="H10" i="57"/>
  <c r="H11" i="57"/>
  <c r="H18" i="57"/>
  <c r="H19" i="57"/>
  <c r="H20" i="57"/>
  <c r="H21" i="57"/>
  <c r="H22" i="57"/>
  <c r="H23" i="57"/>
  <c r="H24" i="57"/>
  <c r="H32" i="57"/>
  <c r="H33" i="57"/>
  <c r="H34" i="57"/>
  <c r="H35" i="57"/>
  <c r="H36" i="57"/>
  <c r="H37" i="57"/>
  <c r="H38" i="57"/>
  <c r="H39" i="57"/>
  <c r="H40" i="57"/>
  <c r="H43" i="57"/>
  <c r="H8" i="56"/>
  <c r="H9" i="56"/>
  <c r="H10" i="56"/>
  <c r="H11" i="56"/>
  <c r="H18" i="56"/>
  <c r="H19" i="56"/>
  <c r="H20" i="56"/>
  <c r="H21" i="56"/>
  <c r="H22" i="56"/>
  <c r="H23" i="56"/>
  <c r="H24" i="56"/>
  <c r="H32" i="56"/>
  <c r="H33" i="56"/>
  <c r="H34" i="56"/>
  <c r="H35" i="56"/>
  <c r="H36" i="56"/>
  <c r="H37" i="56"/>
  <c r="H38" i="56"/>
  <c r="H39" i="56"/>
  <c r="H40" i="56"/>
  <c r="H43" i="56"/>
  <c r="H7" i="55"/>
  <c r="H8" i="55"/>
  <c r="H9" i="55"/>
  <c r="H10" i="55"/>
  <c r="H11" i="55"/>
  <c r="H18" i="55"/>
  <c r="H19" i="55"/>
  <c r="H20" i="55"/>
  <c r="H21" i="55"/>
  <c r="H22" i="55"/>
  <c r="H23" i="55"/>
  <c r="H24" i="55"/>
  <c r="H32" i="55"/>
  <c r="H33" i="55"/>
  <c r="H34" i="55"/>
  <c r="H35" i="55"/>
  <c r="H36" i="55"/>
  <c r="H37" i="55"/>
  <c r="H38" i="55"/>
  <c r="H39" i="55"/>
  <c r="H40" i="55"/>
  <c r="H43" i="55"/>
  <c r="H7" i="87"/>
  <c r="H8" i="87"/>
  <c r="H9" i="87"/>
  <c r="H10" i="87"/>
  <c r="H11" i="87"/>
  <c r="H18" i="87"/>
  <c r="H19" i="87"/>
  <c r="H20" i="87"/>
  <c r="H21" i="87"/>
  <c r="H22" i="87"/>
  <c r="H23" i="87"/>
  <c r="H24" i="87"/>
  <c r="H32" i="87"/>
  <c r="H33" i="87"/>
  <c r="H34" i="87"/>
  <c r="H35" i="87"/>
  <c r="H36" i="87"/>
  <c r="H37" i="87"/>
  <c r="H38" i="87"/>
  <c r="H39" i="87"/>
  <c r="H40" i="87"/>
  <c r="H43" i="87"/>
  <c r="H7" i="86"/>
  <c r="H8" i="86"/>
  <c r="H9" i="86"/>
  <c r="H10" i="86"/>
  <c r="H11" i="86"/>
  <c r="H18" i="86"/>
  <c r="H19" i="86"/>
  <c r="H20" i="86"/>
  <c r="H21" i="86"/>
  <c r="H22" i="86"/>
  <c r="H23" i="86"/>
  <c r="H24" i="86"/>
  <c r="H32" i="86"/>
  <c r="H33" i="86"/>
  <c r="H34" i="86"/>
  <c r="H35" i="86"/>
  <c r="H36" i="86"/>
  <c r="H37" i="86"/>
  <c r="H38" i="86"/>
  <c r="H39" i="86"/>
  <c r="H40" i="86"/>
  <c r="H43" i="86"/>
  <c r="H7" i="85"/>
  <c r="H8" i="85"/>
  <c r="H9" i="85"/>
  <c r="H10" i="85"/>
  <c r="H11" i="85"/>
  <c r="H18" i="85"/>
  <c r="H19" i="85"/>
  <c r="H20" i="85"/>
  <c r="H21" i="85"/>
  <c r="H22" i="85"/>
  <c r="H23" i="85"/>
  <c r="H24" i="85"/>
  <c r="H32" i="85"/>
  <c r="H33" i="85"/>
  <c r="H34" i="85"/>
  <c r="H35" i="85"/>
  <c r="H36" i="85"/>
  <c r="H37" i="85"/>
  <c r="H38" i="85"/>
  <c r="H39" i="85"/>
  <c r="H40" i="85"/>
  <c r="H43" i="85"/>
  <c r="H7" i="84"/>
  <c r="H8" i="84"/>
  <c r="H9" i="84"/>
  <c r="H10" i="84"/>
  <c r="H11" i="84"/>
  <c r="H18" i="84"/>
  <c r="H19" i="84"/>
  <c r="H20" i="84"/>
  <c r="H21" i="84"/>
  <c r="H22" i="84"/>
  <c r="H23" i="84"/>
  <c r="H24" i="84"/>
  <c r="H32" i="84"/>
  <c r="H33" i="84"/>
  <c r="H34" i="84"/>
  <c r="H35" i="84"/>
  <c r="H36" i="84"/>
  <c r="H37" i="84"/>
  <c r="H38" i="84"/>
  <c r="H39" i="84"/>
  <c r="H40" i="84"/>
  <c r="H43" i="84"/>
  <c r="H7" i="83"/>
  <c r="H8" i="83"/>
  <c r="H9" i="83"/>
  <c r="H10" i="83"/>
  <c r="H11" i="83"/>
  <c r="H18" i="83"/>
  <c r="H19" i="83"/>
  <c r="H20" i="83"/>
  <c r="H21" i="83"/>
  <c r="H22" i="83"/>
  <c r="H23" i="83"/>
  <c r="H24" i="83"/>
  <c r="H32" i="83"/>
  <c r="H33" i="83"/>
  <c r="H34" i="83"/>
  <c r="H35" i="83"/>
  <c r="H36" i="83"/>
  <c r="H37" i="83"/>
  <c r="H38" i="83"/>
  <c r="H39" i="83"/>
  <c r="H40" i="83"/>
  <c r="H43" i="83"/>
  <c r="H7" i="82"/>
  <c r="H8" i="82"/>
  <c r="H9" i="82"/>
  <c r="H10" i="82"/>
  <c r="H11" i="82"/>
  <c r="H18" i="82"/>
  <c r="H19" i="82"/>
  <c r="H20" i="82"/>
  <c r="H21" i="82"/>
  <c r="H22" i="82"/>
  <c r="H23" i="82"/>
  <c r="H24" i="82"/>
  <c r="H32" i="82"/>
  <c r="H33" i="82"/>
  <c r="H34" i="82"/>
  <c r="H35" i="82"/>
  <c r="H36" i="82"/>
  <c r="H37" i="82"/>
  <c r="H38" i="82"/>
  <c r="H39" i="82"/>
  <c r="H40" i="82"/>
  <c r="H43" i="82"/>
  <c r="H7" i="81"/>
  <c r="H8" i="81"/>
  <c r="H9" i="81"/>
  <c r="H10" i="81"/>
  <c r="H11" i="81"/>
  <c r="H18" i="81"/>
  <c r="H19" i="81"/>
  <c r="H20" i="81"/>
  <c r="H21" i="81"/>
  <c r="H22" i="81"/>
  <c r="H23" i="81"/>
  <c r="H24" i="81"/>
  <c r="H32" i="81"/>
  <c r="H33" i="81"/>
  <c r="H34" i="81"/>
  <c r="H35" i="81"/>
  <c r="H36" i="81"/>
  <c r="H37" i="81"/>
  <c r="H38" i="81"/>
  <c r="H39" i="81"/>
  <c r="H40" i="81"/>
  <c r="H43" i="81"/>
  <c r="H7" i="80"/>
  <c r="H8" i="80"/>
  <c r="H9" i="80"/>
  <c r="H10" i="80"/>
  <c r="H11" i="80"/>
  <c r="H18" i="80"/>
  <c r="H19" i="80"/>
  <c r="H20" i="80"/>
  <c r="H21" i="80"/>
  <c r="H22" i="80"/>
  <c r="H23" i="80"/>
  <c r="H24" i="80"/>
  <c r="H32" i="80"/>
  <c r="H33" i="80"/>
  <c r="H34" i="80"/>
  <c r="H35" i="80"/>
  <c r="H36" i="80"/>
  <c r="H37" i="80"/>
  <c r="H38" i="80"/>
  <c r="H39" i="80"/>
  <c r="H40" i="80"/>
  <c r="H43" i="80"/>
  <c r="H7" i="79"/>
  <c r="H8" i="79"/>
  <c r="H9" i="79"/>
  <c r="H10" i="79"/>
  <c r="H11" i="79"/>
  <c r="H18" i="79"/>
  <c r="H19" i="79"/>
  <c r="H20" i="79"/>
  <c r="H21" i="79"/>
  <c r="H22" i="79"/>
  <c r="H23" i="79"/>
  <c r="H24" i="79"/>
  <c r="H32" i="79"/>
  <c r="H33" i="79"/>
  <c r="H34" i="79"/>
  <c r="H35" i="79"/>
  <c r="H36" i="79"/>
  <c r="H37" i="79"/>
  <c r="H38" i="79"/>
  <c r="H39" i="79"/>
  <c r="H40" i="79"/>
  <c r="H43" i="79"/>
  <c r="H7" i="78"/>
  <c r="H8" i="78"/>
  <c r="H9" i="78"/>
  <c r="H10" i="78"/>
  <c r="H11" i="78"/>
  <c r="H18" i="78"/>
  <c r="H19" i="78"/>
  <c r="H20" i="78"/>
  <c r="H21" i="78"/>
  <c r="H22" i="78"/>
  <c r="H23" i="78"/>
  <c r="H24" i="78"/>
  <c r="H32" i="78"/>
  <c r="H33" i="78"/>
  <c r="H34" i="78"/>
  <c r="H35" i="78"/>
  <c r="H36" i="78"/>
  <c r="H37" i="78"/>
  <c r="H38" i="78"/>
  <c r="H39" i="78"/>
  <c r="H40" i="78"/>
  <c r="H43" i="78"/>
  <c r="H7" i="77"/>
  <c r="H8" i="77"/>
  <c r="H9" i="77"/>
  <c r="H10" i="77"/>
  <c r="H11" i="77"/>
  <c r="H18" i="77"/>
  <c r="H19" i="77"/>
  <c r="H20" i="77"/>
  <c r="H21" i="77"/>
  <c r="H22" i="77"/>
  <c r="H23" i="77"/>
  <c r="H24" i="77"/>
  <c r="H32" i="77"/>
  <c r="H33" i="77"/>
  <c r="H34" i="77"/>
  <c r="H35" i="77"/>
  <c r="H36" i="77"/>
  <c r="H37" i="77"/>
  <c r="H38" i="77"/>
  <c r="H39" i="77"/>
  <c r="H40" i="77"/>
  <c r="H43" i="77"/>
  <c r="H7" i="76"/>
  <c r="H8" i="76"/>
  <c r="H9" i="76"/>
  <c r="H10" i="76"/>
  <c r="H11" i="76"/>
  <c r="H18" i="76"/>
  <c r="H19" i="76"/>
  <c r="H20" i="76"/>
  <c r="H21" i="76"/>
  <c r="H22" i="76"/>
  <c r="H23" i="76"/>
  <c r="H24" i="76"/>
  <c r="H32" i="76"/>
  <c r="H33" i="76"/>
  <c r="H34" i="76"/>
  <c r="H35" i="76"/>
  <c r="H36" i="76"/>
  <c r="H37" i="76"/>
  <c r="H38" i="76"/>
  <c r="H39" i="76"/>
  <c r="H40" i="76"/>
  <c r="H43" i="76"/>
  <c r="H7" i="75"/>
  <c r="H8" i="75"/>
  <c r="H9" i="75"/>
  <c r="H10" i="75"/>
  <c r="H11" i="75"/>
  <c r="H18" i="75"/>
  <c r="H19" i="75"/>
  <c r="H20" i="75"/>
  <c r="H21" i="75"/>
  <c r="H22" i="75"/>
  <c r="H23" i="75"/>
  <c r="H24" i="75"/>
  <c r="H32" i="75"/>
  <c r="H33" i="75"/>
  <c r="H34" i="75"/>
  <c r="H35" i="75"/>
  <c r="H36" i="75"/>
  <c r="H37" i="75"/>
  <c r="H38" i="75"/>
  <c r="H39" i="75"/>
  <c r="H40" i="75"/>
  <c r="H43" i="75"/>
  <c r="H7" i="74"/>
  <c r="H8" i="74"/>
  <c r="H9" i="74"/>
  <c r="H10" i="74"/>
  <c r="H11" i="74"/>
  <c r="H18" i="74"/>
  <c r="H19" i="74"/>
  <c r="H20" i="74"/>
  <c r="H21" i="74"/>
  <c r="H22" i="74"/>
  <c r="H23" i="74"/>
  <c r="H24" i="74"/>
  <c r="H32" i="74"/>
  <c r="H33" i="74"/>
  <c r="H34" i="74"/>
  <c r="H35" i="74"/>
  <c r="H36" i="74"/>
  <c r="H37" i="74"/>
  <c r="H38" i="74"/>
  <c r="H39" i="74"/>
  <c r="H40" i="74"/>
  <c r="H43" i="74"/>
  <c r="H7" i="73"/>
  <c r="H8" i="73"/>
  <c r="H9" i="73"/>
  <c r="H10" i="73"/>
  <c r="H11" i="73"/>
  <c r="H18" i="73"/>
  <c r="H19" i="73"/>
  <c r="H20" i="73"/>
  <c r="H21" i="73"/>
  <c r="H22" i="73"/>
  <c r="H23" i="73"/>
  <c r="H24" i="73"/>
  <c r="H32" i="73"/>
  <c r="H33" i="73"/>
  <c r="H34" i="73"/>
  <c r="H35" i="73"/>
  <c r="H36" i="73"/>
  <c r="H37" i="73"/>
  <c r="H38" i="73"/>
  <c r="H39" i="73"/>
  <c r="H40" i="73"/>
  <c r="H43" i="73"/>
  <c r="H7" i="72"/>
  <c r="H8" i="72"/>
  <c r="H9" i="72"/>
  <c r="H10" i="72"/>
  <c r="H11" i="72"/>
  <c r="H18" i="72"/>
  <c r="H19" i="72"/>
  <c r="H20" i="72"/>
  <c r="H21" i="72"/>
  <c r="H22" i="72"/>
  <c r="H23" i="72"/>
  <c r="H24" i="72"/>
  <c r="H32" i="72"/>
  <c r="H33" i="72"/>
  <c r="H34" i="72"/>
  <c r="H35" i="72"/>
  <c r="H36" i="72"/>
  <c r="H37" i="72"/>
  <c r="H38" i="72"/>
  <c r="H39" i="72"/>
  <c r="H40" i="72"/>
  <c r="H43" i="72"/>
  <c r="H7" i="71"/>
  <c r="H8" i="71"/>
  <c r="H9" i="71"/>
  <c r="H10" i="71"/>
  <c r="H11" i="71"/>
  <c r="H18" i="71"/>
  <c r="H19" i="71"/>
  <c r="H20" i="71"/>
  <c r="H21" i="71"/>
  <c r="H22" i="71"/>
  <c r="H23" i="71"/>
  <c r="H24" i="71"/>
  <c r="H32" i="71"/>
  <c r="H33" i="71"/>
  <c r="H34" i="71"/>
  <c r="H35" i="71"/>
  <c r="H36" i="71"/>
  <c r="H37" i="71"/>
  <c r="H38" i="71"/>
  <c r="H39" i="71"/>
  <c r="H40" i="71"/>
  <c r="H43" i="71"/>
  <c r="H7" i="70"/>
  <c r="H8" i="70"/>
  <c r="H9" i="70"/>
  <c r="H10" i="70"/>
  <c r="H11" i="70"/>
  <c r="H18" i="70"/>
  <c r="H19" i="70"/>
  <c r="H20" i="70"/>
  <c r="H21" i="70"/>
  <c r="H22" i="70"/>
  <c r="H23" i="70"/>
  <c r="H24" i="70"/>
  <c r="H32" i="70"/>
  <c r="H33" i="70"/>
  <c r="H34" i="70"/>
  <c r="H35" i="70"/>
  <c r="H36" i="70"/>
  <c r="H37" i="70"/>
  <c r="H38" i="70"/>
  <c r="H39" i="70"/>
  <c r="H40" i="70"/>
  <c r="H43" i="70"/>
  <c r="H7" i="69"/>
  <c r="H8" i="69"/>
  <c r="H9" i="69"/>
  <c r="H10" i="69"/>
  <c r="H11" i="69"/>
  <c r="H18" i="69"/>
  <c r="H19" i="69"/>
  <c r="H20" i="69"/>
  <c r="H21" i="69"/>
  <c r="H22" i="69"/>
  <c r="H23" i="69"/>
  <c r="H24" i="69"/>
  <c r="H32" i="69"/>
  <c r="H33" i="69"/>
  <c r="H34" i="69"/>
  <c r="H35" i="69"/>
  <c r="H36" i="69"/>
  <c r="H37" i="69"/>
  <c r="H38" i="69"/>
  <c r="H39" i="69"/>
  <c r="H40" i="69"/>
  <c r="H43" i="69"/>
  <c r="H7" i="68"/>
  <c r="H8" i="68"/>
  <c r="H9" i="68"/>
  <c r="H10" i="68"/>
  <c r="H11" i="68"/>
  <c r="H18" i="68"/>
  <c r="H19" i="68"/>
  <c r="H20" i="68"/>
  <c r="H21" i="68"/>
  <c r="H22" i="68"/>
  <c r="H23" i="68"/>
  <c r="H24" i="68"/>
  <c r="H32" i="68"/>
  <c r="H33" i="68"/>
  <c r="H34" i="68"/>
  <c r="H35" i="68"/>
  <c r="H36" i="68"/>
  <c r="H37" i="68"/>
  <c r="H38" i="68"/>
  <c r="H39" i="68"/>
  <c r="H40" i="68"/>
  <c r="H43" i="68"/>
  <c r="H7" i="67"/>
  <c r="H8" i="67"/>
  <c r="H9" i="67"/>
  <c r="H10" i="67"/>
  <c r="H11" i="67"/>
  <c r="H18" i="67"/>
  <c r="H19" i="67"/>
  <c r="H20" i="67"/>
  <c r="H21" i="67"/>
  <c r="H22" i="67"/>
  <c r="H23" i="67"/>
  <c r="H24" i="67"/>
  <c r="H32" i="67"/>
  <c r="H33" i="67"/>
  <c r="H34" i="67"/>
  <c r="H35" i="67"/>
  <c r="H36" i="67"/>
  <c r="H37" i="67"/>
  <c r="H38" i="67"/>
  <c r="H39" i="67"/>
  <c r="H40" i="67"/>
  <c r="H43" i="67"/>
  <c r="H7" i="66"/>
  <c r="H8" i="66"/>
  <c r="H9" i="66"/>
  <c r="H10" i="66"/>
  <c r="H11" i="66"/>
  <c r="H18" i="66"/>
  <c r="H19" i="66"/>
  <c r="H20" i="66"/>
  <c r="H21" i="66"/>
  <c r="H22" i="66"/>
  <c r="H23" i="66"/>
  <c r="H24" i="66"/>
  <c r="H32" i="66"/>
  <c r="H33" i="66"/>
  <c r="H34" i="66"/>
  <c r="H35" i="66"/>
  <c r="H36" i="66"/>
  <c r="H37" i="66"/>
  <c r="H38" i="66"/>
  <c r="H39" i="66"/>
  <c r="H40" i="66"/>
  <c r="H43" i="66"/>
  <c r="H7" i="65"/>
  <c r="H8" i="65"/>
  <c r="H9" i="65"/>
  <c r="H10" i="65"/>
  <c r="H11" i="65"/>
  <c r="H18" i="65"/>
  <c r="H19" i="65"/>
  <c r="H20" i="65"/>
  <c r="H21" i="65"/>
  <c r="H22" i="65"/>
  <c r="H23" i="65"/>
  <c r="H24" i="65"/>
  <c r="H32" i="65"/>
  <c r="H33" i="65"/>
  <c r="H34" i="65"/>
  <c r="H35" i="65"/>
  <c r="H36" i="65"/>
  <c r="H37" i="65"/>
  <c r="H38" i="65"/>
  <c r="H39" i="65"/>
  <c r="H40" i="65"/>
  <c r="H43" i="65"/>
  <c r="H7" i="50"/>
  <c r="H8" i="50"/>
  <c r="H9" i="50"/>
  <c r="H10" i="50"/>
  <c r="H11" i="50"/>
  <c r="H18" i="50"/>
  <c r="H19" i="50"/>
  <c r="H20" i="50"/>
  <c r="H21" i="50"/>
  <c r="H22" i="50"/>
  <c r="H23" i="50"/>
  <c r="H24" i="50"/>
  <c r="H32" i="50"/>
  <c r="H33" i="50"/>
  <c r="H34" i="50"/>
  <c r="H35" i="50"/>
  <c r="H36" i="50"/>
  <c r="H37" i="50"/>
  <c r="H38" i="50"/>
  <c r="H39" i="50"/>
  <c r="H40" i="50"/>
  <c r="H43" i="50"/>
  <c r="H43" i="37"/>
  <c r="J7" i="2"/>
  <c r="J8" i="2"/>
  <c r="J9" i="2"/>
  <c r="J10" i="2"/>
  <c r="J11" i="2"/>
  <c r="J18" i="2"/>
  <c r="J19" i="2"/>
  <c r="J20" i="2"/>
  <c r="J21" i="2"/>
  <c r="J22" i="2"/>
  <c r="J23" i="2"/>
  <c r="J24" i="2"/>
  <c r="J40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0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33" i="51"/>
  <c r="J40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0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0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0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0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0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0" i="53"/>
  <c r="J43" i="53"/>
  <c r="J7" i="54"/>
  <c r="J8" i="54"/>
  <c r="J9" i="54"/>
  <c r="J10" i="54"/>
  <c r="J11" i="54"/>
  <c r="J18" i="54"/>
  <c r="J19" i="54"/>
  <c r="J20" i="54"/>
  <c r="J21" i="54"/>
  <c r="J22" i="54"/>
  <c r="J23" i="54"/>
  <c r="J24" i="54"/>
  <c r="J40" i="54"/>
  <c r="J43" i="54"/>
  <c r="J7" i="45"/>
  <c r="J8" i="45"/>
  <c r="J9" i="45"/>
  <c r="J10" i="45"/>
  <c r="J11" i="45"/>
  <c r="J18" i="45"/>
  <c r="J19" i="45"/>
  <c r="J20" i="45"/>
  <c r="J21" i="45"/>
  <c r="J22" i="45"/>
  <c r="J23" i="45"/>
  <c r="J24" i="45"/>
  <c r="J40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0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0" i="47"/>
  <c r="J43" i="47"/>
  <c r="J7" i="48"/>
  <c r="J8" i="48"/>
  <c r="J9" i="48"/>
  <c r="J10" i="48"/>
  <c r="J11" i="48"/>
  <c r="J18" i="48"/>
  <c r="J19" i="48"/>
  <c r="J20" i="48"/>
  <c r="J21" i="48"/>
  <c r="J22" i="48"/>
  <c r="J23" i="48"/>
  <c r="J24" i="48"/>
  <c r="J40" i="48"/>
  <c r="J43" i="48"/>
  <c r="J7" i="49"/>
  <c r="J8" i="49"/>
  <c r="J9" i="49"/>
  <c r="J10" i="49"/>
  <c r="J11" i="49"/>
  <c r="J18" i="49"/>
  <c r="J19" i="49"/>
  <c r="J20" i="49"/>
  <c r="J21" i="49"/>
  <c r="J22" i="49"/>
  <c r="J23" i="49"/>
  <c r="J24" i="49"/>
  <c r="J40" i="49"/>
  <c r="J43" i="49"/>
  <c r="J7" i="64"/>
  <c r="J8" i="64"/>
  <c r="J9" i="64"/>
  <c r="J10" i="64"/>
  <c r="J11" i="64"/>
  <c r="J18" i="64"/>
  <c r="J19" i="64"/>
  <c r="J20" i="64"/>
  <c r="J21" i="64"/>
  <c r="J22" i="64"/>
  <c r="J23" i="64"/>
  <c r="J24" i="64"/>
  <c r="J40" i="64"/>
  <c r="J43" i="64"/>
  <c r="J7" i="63"/>
  <c r="J8" i="63"/>
  <c r="J9" i="63"/>
  <c r="J10" i="63"/>
  <c r="J11" i="63"/>
  <c r="J18" i="63"/>
  <c r="J19" i="63"/>
  <c r="J20" i="63"/>
  <c r="J21" i="63"/>
  <c r="J22" i="63"/>
  <c r="J23" i="63"/>
  <c r="J24" i="63"/>
  <c r="J40" i="63"/>
  <c r="J43" i="63"/>
  <c r="J7" i="62"/>
  <c r="J8" i="62"/>
  <c r="J9" i="62"/>
  <c r="J10" i="62"/>
  <c r="J11" i="62"/>
  <c r="J18" i="62"/>
  <c r="J19" i="62"/>
  <c r="J20" i="62"/>
  <c r="J21" i="62"/>
  <c r="J22" i="62"/>
  <c r="J23" i="62"/>
  <c r="J24" i="62"/>
  <c r="J40" i="62"/>
  <c r="J43" i="62"/>
  <c r="J7" i="61"/>
  <c r="J8" i="61"/>
  <c r="J9" i="61"/>
  <c r="J10" i="61"/>
  <c r="J11" i="61"/>
  <c r="J18" i="61"/>
  <c r="J19" i="61"/>
  <c r="J20" i="61"/>
  <c r="J21" i="61"/>
  <c r="J22" i="61"/>
  <c r="J23" i="61"/>
  <c r="J24" i="61"/>
  <c r="J40" i="61"/>
  <c r="J43" i="61"/>
  <c r="J7" i="60"/>
  <c r="J8" i="60"/>
  <c r="J9" i="60"/>
  <c r="J10" i="60"/>
  <c r="J11" i="60"/>
  <c r="J18" i="60"/>
  <c r="J19" i="60"/>
  <c r="J20" i="60"/>
  <c r="J21" i="60"/>
  <c r="J22" i="60"/>
  <c r="J23" i="60"/>
  <c r="J24" i="60"/>
  <c r="J40" i="60"/>
  <c r="J43" i="60"/>
  <c r="J7" i="59"/>
  <c r="J8" i="59"/>
  <c r="J9" i="59"/>
  <c r="J10" i="59"/>
  <c r="J11" i="59"/>
  <c r="J18" i="59"/>
  <c r="J19" i="59"/>
  <c r="J20" i="59"/>
  <c r="J21" i="59"/>
  <c r="J22" i="59"/>
  <c r="J23" i="59"/>
  <c r="J24" i="59"/>
  <c r="J40" i="59"/>
  <c r="J43" i="59"/>
  <c r="J7" i="58"/>
  <c r="J8" i="58"/>
  <c r="J9" i="58"/>
  <c r="J10" i="58"/>
  <c r="J11" i="58"/>
  <c r="J18" i="58"/>
  <c r="J19" i="58"/>
  <c r="J20" i="58"/>
  <c r="J21" i="58"/>
  <c r="J22" i="58"/>
  <c r="J23" i="58"/>
  <c r="J24" i="58"/>
  <c r="J40" i="58"/>
  <c r="J43" i="58"/>
  <c r="J7" i="57"/>
  <c r="J8" i="57"/>
  <c r="J9" i="57"/>
  <c r="J10" i="57"/>
  <c r="J11" i="57"/>
  <c r="J18" i="57"/>
  <c r="J19" i="57"/>
  <c r="J20" i="57"/>
  <c r="J21" i="57"/>
  <c r="J22" i="57"/>
  <c r="J23" i="57"/>
  <c r="J24" i="57"/>
  <c r="J40" i="57"/>
  <c r="J43" i="57"/>
  <c r="J7" i="56"/>
  <c r="J8" i="56"/>
  <c r="J9" i="56"/>
  <c r="J10" i="56"/>
  <c r="J11" i="56"/>
  <c r="J18" i="56"/>
  <c r="J19" i="56"/>
  <c r="J20" i="56"/>
  <c r="J21" i="56"/>
  <c r="J22" i="56"/>
  <c r="J23" i="56"/>
  <c r="J24" i="56"/>
  <c r="J40" i="56"/>
  <c r="J43" i="56"/>
  <c r="J7" i="55"/>
  <c r="J8" i="55"/>
  <c r="J9" i="55"/>
  <c r="J10" i="55"/>
  <c r="J11" i="55"/>
  <c r="J18" i="55"/>
  <c r="J19" i="55"/>
  <c r="J20" i="55"/>
  <c r="J21" i="55"/>
  <c r="J22" i="55"/>
  <c r="J23" i="55"/>
  <c r="J24" i="55"/>
  <c r="J40" i="55"/>
  <c r="J43" i="55"/>
  <c r="J7" i="87"/>
  <c r="J8" i="87"/>
  <c r="J9" i="87"/>
  <c r="J10" i="87"/>
  <c r="J11" i="87"/>
  <c r="J18" i="87"/>
  <c r="J19" i="87"/>
  <c r="J20" i="87"/>
  <c r="J21" i="87"/>
  <c r="J22" i="87"/>
  <c r="J23" i="87"/>
  <c r="J24" i="87"/>
  <c r="J40" i="87"/>
  <c r="J43" i="87"/>
  <c r="J7" i="86"/>
  <c r="J8" i="86"/>
  <c r="J9" i="86"/>
  <c r="J10" i="86"/>
  <c r="J11" i="86"/>
  <c r="J18" i="86"/>
  <c r="J19" i="86"/>
  <c r="J20" i="86"/>
  <c r="J21" i="86"/>
  <c r="J22" i="86"/>
  <c r="J23" i="86"/>
  <c r="J24" i="86"/>
  <c r="J40" i="86"/>
  <c r="J43" i="86"/>
  <c r="J7" i="85"/>
  <c r="J8" i="85"/>
  <c r="J9" i="85"/>
  <c r="J10" i="85"/>
  <c r="J11" i="85"/>
  <c r="J18" i="85"/>
  <c r="J19" i="85"/>
  <c r="J20" i="85"/>
  <c r="J21" i="85"/>
  <c r="J22" i="85"/>
  <c r="J23" i="85"/>
  <c r="J24" i="85"/>
  <c r="J40" i="85"/>
  <c r="J43" i="85"/>
  <c r="J7" i="84"/>
  <c r="J8" i="84"/>
  <c r="J9" i="84"/>
  <c r="J10" i="84"/>
  <c r="J11" i="84"/>
  <c r="J18" i="84"/>
  <c r="J19" i="84"/>
  <c r="J20" i="84"/>
  <c r="J21" i="84"/>
  <c r="J22" i="84"/>
  <c r="J23" i="84"/>
  <c r="J24" i="84"/>
  <c r="J40" i="84"/>
  <c r="J43" i="84"/>
  <c r="J7" i="83"/>
  <c r="J8" i="83"/>
  <c r="J9" i="83"/>
  <c r="J10" i="83"/>
  <c r="J11" i="83"/>
  <c r="J18" i="83"/>
  <c r="J19" i="83"/>
  <c r="J20" i="83"/>
  <c r="J21" i="83"/>
  <c r="J22" i="83"/>
  <c r="J23" i="83"/>
  <c r="J24" i="83"/>
  <c r="J40" i="83"/>
  <c r="J43" i="83"/>
  <c r="J7" i="82"/>
  <c r="J8" i="82"/>
  <c r="J9" i="82"/>
  <c r="J10" i="82"/>
  <c r="J11" i="82"/>
  <c r="J18" i="82"/>
  <c r="J19" i="82"/>
  <c r="J20" i="82"/>
  <c r="J21" i="82"/>
  <c r="J22" i="82"/>
  <c r="J23" i="82"/>
  <c r="J24" i="82"/>
  <c r="J40" i="82"/>
  <c r="J43" i="82"/>
  <c r="J7" i="81"/>
  <c r="J8" i="81"/>
  <c r="J9" i="81"/>
  <c r="J10" i="81"/>
  <c r="J11" i="81"/>
  <c r="J18" i="81"/>
  <c r="J19" i="81"/>
  <c r="J20" i="81"/>
  <c r="J21" i="81"/>
  <c r="J22" i="81"/>
  <c r="J23" i="81"/>
  <c r="J24" i="81"/>
  <c r="J40" i="81"/>
  <c r="J43" i="81"/>
  <c r="J7" i="80"/>
  <c r="J8" i="80"/>
  <c r="J9" i="80"/>
  <c r="J10" i="80"/>
  <c r="J11" i="80"/>
  <c r="J18" i="80"/>
  <c r="J19" i="80"/>
  <c r="J20" i="80"/>
  <c r="J21" i="80"/>
  <c r="J22" i="80"/>
  <c r="J23" i="80"/>
  <c r="J24" i="80"/>
  <c r="J40" i="80"/>
  <c r="J43" i="80"/>
  <c r="J7" i="79"/>
  <c r="J8" i="79"/>
  <c r="J9" i="79"/>
  <c r="J10" i="79"/>
  <c r="J11" i="79"/>
  <c r="J18" i="79"/>
  <c r="J19" i="79"/>
  <c r="J20" i="79"/>
  <c r="J21" i="79"/>
  <c r="J22" i="79"/>
  <c r="J23" i="79"/>
  <c r="J24" i="79"/>
  <c r="J40" i="79"/>
  <c r="J43" i="79"/>
  <c r="J7" i="78"/>
  <c r="J8" i="78"/>
  <c r="J9" i="78"/>
  <c r="J10" i="78"/>
  <c r="J11" i="78"/>
  <c r="J18" i="78"/>
  <c r="J19" i="78"/>
  <c r="J20" i="78"/>
  <c r="J21" i="78"/>
  <c r="J22" i="78"/>
  <c r="J23" i="78"/>
  <c r="J24" i="78"/>
  <c r="J40" i="78"/>
  <c r="J43" i="78"/>
  <c r="J7" i="77"/>
  <c r="J8" i="77"/>
  <c r="J9" i="77"/>
  <c r="J10" i="77"/>
  <c r="J11" i="77"/>
  <c r="J18" i="77"/>
  <c r="J19" i="77"/>
  <c r="J20" i="77"/>
  <c r="J21" i="77"/>
  <c r="J22" i="77"/>
  <c r="J23" i="77"/>
  <c r="J24" i="77"/>
  <c r="J40" i="77"/>
  <c r="J43" i="77"/>
  <c r="J7" i="76"/>
  <c r="J8" i="76"/>
  <c r="J9" i="76"/>
  <c r="J10" i="76"/>
  <c r="J11" i="76"/>
  <c r="J18" i="76"/>
  <c r="J19" i="76"/>
  <c r="J20" i="76"/>
  <c r="J21" i="76"/>
  <c r="J22" i="76"/>
  <c r="J23" i="76"/>
  <c r="J24" i="76"/>
  <c r="J40" i="76"/>
  <c r="J43" i="76"/>
  <c r="J7" i="75"/>
  <c r="J8" i="75"/>
  <c r="J9" i="75"/>
  <c r="J10" i="75"/>
  <c r="J11" i="75"/>
  <c r="J18" i="75"/>
  <c r="J19" i="75"/>
  <c r="J20" i="75"/>
  <c r="J21" i="75"/>
  <c r="J22" i="75"/>
  <c r="J23" i="75"/>
  <c r="J24" i="75"/>
  <c r="J40" i="75"/>
  <c r="J43" i="75"/>
  <c r="J7" i="74"/>
  <c r="J8" i="74"/>
  <c r="J9" i="74"/>
  <c r="J10" i="74"/>
  <c r="J11" i="74"/>
  <c r="J18" i="74"/>
  <c r="J19" i="74"/>
  <c r="J20" i="74"/>
  <c r="J21" i="74"/>
  <c r="J22" i="74"/>
  <c r="J23" i="74"/>
  <c r="J24" i="74"/>
  <c r="J40" i="74"/>
  <c r="J43" i="74"/>
  <c r="J7" i="73"/>
  <c r="J8" i="73"/>
  <c r="J9" i="73"/>
  <c r="J10" i="73"/>
  <c r="J11" i="73"/>
  <c r="J18" i="73"/>
  <c r="J19" i="73"/>
  <c r="J20" i="73"/>
  <c r="J21" i="73"/>
  <c r="J22" i="73"/>
  <c r="J23" i="73"/>
  <c r="J24" i="73"/>
  <c r="J40" i="73"/>
  <c r="J43" i="73"/>
  <c r="J7" i="72"/>
  <c r="J8" i="72"/>
  <c r="J9" i="72"/>
  <c r="J10" i="72"/>
  <c r="J11" i="72"/>
  <c r="J18" i="72"/>
  <c r="J19" i="72"/>
  <c r="J20" i="72"/>
  <c r="J21" i="72"/>
  <c r="J22" i="72"/>
  <c r="J23" i="72"/>
  <c r="J24" i="72"/>
  <c r="J40" i="72"/>
  <c r="J43" i="72"/>
  <c r="J7" i="71"/>
  <c r="J8" i="71"/>
  <c r="J9" i="71"/>
  <c r="J10" i="71"/>
  <c r="J11" i="71"/>
  <c r="J18" i="71"/>
  <c r="J19" i="71"/>
  <c r="J20" i="71"/>
  <c r="J21" i="71"/>
  <c r="J22" i="71"/>
  <c r="J23" i="71"/>
  <c r="J24" i="71"/>
  <c r="J40" i="71"/>
  <c r="J43" i="71"/>
  <c r="J7" i="70"/>
  <c r="J8" i="70"/>
  <c r="J9" i="70"/>
  <c r="J10" i="70"/>
  <c r="J11" i="70"/>
  <c r="J18" i="70"/>
  <c r="J19" i="70"/>
  <c r="J20" i="70"/>
  <c r="J21" i="70"/>
  <c r="J22" i="70"/>
  <c r="J24" i="70"/>
  <c r="J40" i="70"/>
  <c r="J43" i="70"/>
  <c r="J7" i="69"/>
  <c r="J8" i="69"/>
  <c r="J9" i="69"/>
  <c r="J10" i="69"/>
  <c r="J11" i="69"/>
  <c r="J18" i="69"/>
  <c r="J19" i="69"/>
  <c r="J20" i="69"/>
  <c r="J21" i="69"/>
  <c r="J22" i="69"/>
  <c r="J23" i="69"/>
  <c r="J24" i="69"/>
  <c r="J40" i="69"/>
  <c r="J43" i="69"/>
  <c r="J7" i="68"/>
  <c r="J8" i="68"/>
  <c r="J9" i="68"/>
  <c r="J10" i="68"/>
  <c r="J11" i="68"/>
  <c r="J18" i="68"/>
  <c r="J19" i="68"/>
  <c r="J20" i="68"/>
  <c r="J21" i="68"/>
  <c r="J22" i="68"/>
  <c r="J23" i="68"/>
  <c r="J24" i="68"/>
  <c r="J40" i="68"/>
  <c r="J43" i="68"/>
  <c r="J7" i="67"/>
  <c r="J8" i="67"/>
  <c r="J9" i="67"/>
  <c r="J10" i="67"/>
  <c r="J11" i="67"/>
  <c r="J18" i="67"/>
  <c r="J19" i="67"/>
  <c r="J20" i="67"/>
  <c r="J21" i="67"/>
  <c r="J22" i="67"/>
  <c r="J23" i="67"/>
  <c r="J24" i="67"/>
  <c r="J40" i="67"/>
  <c r="J43" i="67"/>
  <c r="J7" i="66"/>
  <c r="J8" i="66"/>
  <c r="J9" i="66"/>
  <c r="J10" i="66"/>
  <c r="J11" i="66"/>
  <c r="J18" i="66"/>
  <c r="J19" i="66"/>
  <c r="J20" i="66"/>
  <c r="J21" i="66"/>
  <c r="J22" i="66"/>
  <c r="J23" i="66"/>
  <c r="J24" i="66"/>
  <c r="J40" i="66"/>
  <c r="J43" i="66"/>
  <c r="J7" i="65"/>
  <c r="J8" i="65"/>
  <c r="J9" i="65"/>
  <c r="J10" i="65"/>
  <c r="J11" i="65"/>
  <c r="J18" i="65"/>
  <c r="J19" i="65"/>
  <c r="J20" i="65"/>
  <c r="J21" i="65"/>
  <c r="J22" i="65"/>
  <c r="J23" i="65"/>
  <c r="J24" i="65"/>
  <c r="J40" i="65"/>
  <c r="J43" i="65"/>
  <c r="J7" i="50"/>
  <c r="J8" i="50"/>
  <c r="J9" i="50"/>
  <c r="J10" i="50"/>
  <c r="J11" i="50"/>
  <c r="J18" i="50"/>
  <c r="J19" i="50"/>
  <c r="J20" i="50"/>
  <c r="J21" i="50"/>
  <c r="J22" i="50"/>
  <c r="J23" i="50"/>
  <c r="J24" i="50"/>
  <c r="J40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32" i="2"/>
  <c r="K33" i="2"/>
  <c r="K34" i="2"/>
  <c r="K35" i="2"/>
  <c r="K36" i="2"/>
  <c r="K37" i="2"/>
  <c r="K38" i="2"/>
  <c r="K39" i="2"/>
  <c r="K40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32" i="3"/>
  <c r="K33" i="3"/>
  <c r="K34" i="3"/>
  <c r="K35" i="3"/>
  <c r="K36" i="3"/>
  <c r="K37" i="3"/>
  <c r="K38" i="3"/>
  <c r="K39" i="3"/>
  <c r="K40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32" i="51"/>
  <c r="K33" i="51"/>
  <c r="K34" i="51"/>
  <c r="K35" i="51"/>
  <c r="K36" i="51"/>
  <c r="K37" i="51"/>
  <c r="K38" i="51"/>
  <c r="K39" i="51"/>
  <c r="K40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32" i="41"/>
  <c r="K33" i="41"/>
  <c r="K34" i="41"/>
  <c r="K35" i="41"/>
  <c r="K36" i="41"/>
  <c r="K37" i="41"/>
  <c r="K38" i="41"/>
  <c r="K39" i="41"/>
  <c r="K40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32" i="42"/>
  <c r="K33" i="42"/>
  <c r="K34" i="42"/>
  <c r="K35" i="42"/>
  <c r="K36" i="42"/>
  <c r="K37" i="42"/>
  <c r="K38" i="42"/>
  <c r="K39" i="42"/>
  <c r="K40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32" i="43"/>
  <c r="K33" i="43"/>
  <c r="K34" i="43"/>
  <c r="K35" i="43"/>
  <c r="K36" i="43"/>
  <c r="K37" i="43"/>
  <c r="K38" i="43"/>
  <c r="K39" i="43"/>
  <c r="K40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32" i="44"/>
  <c r="K33" i="44"/>
  <c r="K34" i="44"/>
  <c r="K35" i="44"/>
  <c r="K36" i="44"/>
  <c r="K37" i="44"/>
  <c r="K38" i="44"/>
  <c r="K39" i="44"/>
  <c r="K40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32" i="52"/>
  <c r="K33" i="52"/>
  <c r="K34" i="52"/>
  <c r="K35" i="52"/>
  <c r="K36" i="52"/>
  <c r="K37" i="52"/>
  <c r="K38" i="52"/>
  <c r="K39" i="52"/>
  <c r="K40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32" i="53"/>
  <c r="K33" i="53"/>
  <c r="K34" i="53"/>
  <c r="K35" i="53"/>
  <c r="K36" i="53"/>
  <c r="K37" i="53"/>
  <c r="K38" i="53"/>
  <c r="K39" i="53"/>
  <c r="K40" i="53"/>
  <c r="K43" i="53"/>
  <c r="K7" i="54"/>
  <c r="K8" i="54"/>
  <c r="K9" i="54"/>
  <c r="K10" i="54"/>
  <c r="K11" i="54"/>
  <c r="K18" i="54"/>
  <c r="K19" i="54"/>
  <c r="K20" i="54"/>
  <c r="K21" i="54"/>
  <c r="K22" i="54"/>
  <c r="K23" i="54"/>
  <c r="K24" i="54"/>
  <c r="K32" i="54"/>
  <c r="K33" i="54"/>
  <c r="K34" i="54"/>
  <c r="K35" i="54"/>
  <c r="K36" i="54"/>
  <c r="K37" i="54"/>
  <c r="K38" i="54"/>
  <c r="K39" i="54"/>
  <c r="K40" i="54"/>
  <c r="K43" i="54"/>
  <c r="K7" i="45"/>
  <c r="K8" i="45"/>
  <c r="K9" i="45"/>
  <c r="K10" i="45"/>
  <c r="K11" i="45"/>
  <c r="K18" i="45"/>
  <c r="K19" i="45"/>
  <c r="K20" i="45"/>
  <c r="K21" i="45"/>
  <c r="K22" i="45"/>
  <c r="K23" i="45"/>
  <c r="K24" i="45"/>
  <c r="K32" i="45"/>
  <c r="K33" i="45"/>
  <c r="K34" i="45"/>
  <c r="K35" i="45"/>
  <c r="K36" i="45"/>
  <c r="K37" i="45"/>
  <c r="K38" i="45"/>
  <c r="K39" i="45"/>
  <c r="K40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32" i="46"/>
  <c r="K33" i="46"/>
  <c r="K34" i="46"/>
  <c r="K35" i="46"/>
  <c r="K36" i="46"/>
  <c r="K37" i="46"/>
  <c r="K38" i="46"/>
  <c r="K39" i="46"/>
  <c r="K40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32" i="47"/>
  <c r="K33" i="47"/>
  <c r="K34" i="47"/>
  <c r="K35" i="47"/>
  <c r="K36" i="47"/>
  <c r="K37" i="47"/>
  <c r="K38" i="47"/>
  <c r="K39" i="47"/>
  <c r="K40" i="47"/>
  <c r="K43" i="47"/>
  <c r="K7" i="48"/>
  <c r="K8" i="48"/>
  <c r="K9" i="48"/>
  <c r="K10" i="48"/>
  <c r="K11" i="48"/>
  <c r="K18" i="48"/>
  <c r="K19" i="48"/>
  <c r="K20" i="48"/>
  <c r="K21" i="48"/>
  <c r="K22" i="48"/>
  <c r="K23" i="48"/>
  <c r="K24" i="48"/>
  <c r="K32" i="48"/>
  <c r="K33" i="48"/>
  <c r="K34" i="48"/>
  <c r="K35" i="48"/>
  <c r="K36" i="48"/>
  <c r="K37" i="48"/>
  <c r="K38" i="48"/>
  <c r="K39" i="48"/>
  <c r="K40" i="48"/>
  <c r="K43" i="48"/>
  <c r="K7" i="49"/>
  <c r="K8" i="49"/>
  <c r="K9" i="49"/>
  <c r="K10" i="49"/>
  <c r="K11" i="49"/>
  <c r="K18" i="49"/>
  <c r="K19" i="49"/>
  <c r="K20" i="49"/>
  <c r="K21" i="49"/>
  <c r="K22" i="49"/>
  <c r="K23" i="49"/>
  <c r="K24" i="49"/>
  <c r="K32" i="49"/>
  <c r="K33" i="49"/>
  <c r="K34" i="49"/>
  <c r="K35" i="49"/>
  <c r="K36" i="49"/>
  <c r="K37" i="49"/>
  <c r="K38" i="49"/>
  <c r="K39" i="49"/>
  <c r="K40" i="49"/>
  <c r="K43" i="49"/>
  <c r="K7" i="64"/>
  <c r="K8" i="64"/>
  <c r="K9" i="64"/>
  <c r="K10" i="64"/>
  <c r="K11" i="64"/>
  <c r="K18" i="64"/>
  <c r="K19" i="64"/>
  <c r="K20" i="64"/>
  <c r="K21" i="64"/>
  <c r="K22" i="64"/>
  <c r="K23" i="64"/>
  <c r="K24" i="64"/>
  <c r="K32" i="64"/>
  <c r="K33" i="64"/>
  <c r="K34" i="64"/>
  <c r="K35" i="64"/>
  <c r="K36" i="64"/>
  <c r="K37" i="64"/>
  <c r="K38" i="64"/>
  <c r="K39" i="64"/>
  <c r="K40" i="64"/>
  <c r="K43" i="64"/>
  <c r="K7" i="63"/>
  <c r="K8" i="63"/>
  <c r="K9" i="63"/>
  <c r="K10" i="63"/>
  <c r="K11" i="63"/>
  <c r="K18" i="63"/>
  <c r="K19" i="63"/>
  <c r="K20" i="63"/>
  <c r="K21" i="63"/>
  <c r="K22" i="63"/>
  <c r="K23" i="63"/>
  <c r="K24" i="63"/>
  <c r="K32" i="63"/>
  <c r="K33" i="63"/>
  <c r="K34" i="63"/>
  <c r="K35" i="63"/>
  <c r="K36" i="63"/>
  <c r="K37" i="63"/>
  <c r="K38" i="63"/>
  <c r="K39" i="63"/>
  <c r="K40" i="63"/>
  <c r="K43" i="63"/>
  <c r="K7" i="62"/>
  <c r="K8" i="62"/>
  <c r="K9" i="62"/>
  <c r="K10" i="62"/>
  <c r="K11" i="62"/>
  <c r="K18" i="62"/>
  <c r="K19" i="62"/>
  <c r="K20" i="62"/>
  <c r="K21" i="62"/>
  <c r="K22" i="62"/>
  <c r="K23" i="62"/>
  <c r="K24" i="62"/>
  <c r="K32" i="62"/>
  <c r="K33" i="62"/>
  <c r="K34" i="62"/>
  <c r="K35" i="62"/>
  <c r="K36" i="62"/>
  <c r="K37" i="62"/>
  <c r="K38" i="62"/>
  <c r="K39" i="62"/>
  <c r="K40" i="62"/>
  <c r="K43" i="62"/>
  <c r="K7" i="61"/>
  <c r="K8" i="61"/>
  <c r="K9" i="61"/>
  <c r="K10" i="61"/>
  <c r="K11" i="61"/>
  <c r="K18" i="61"/>
  <c r="K19" i="61"/>
  <c r="K20" i="61"/>
  <c r="K21" i="61"/>
  <c r="K22" i="61"/>
  <c r="K23" i="61"/>
  <c r="K24" i="61"/>
  <c r="K32" i="61"/>
  <c r="K33" i="61"/>
  <c r="K34" i="61"/>
  <c r="K35" i="61"/>
  <c r="K36" i="61"/>
  <c r="K37" i="61"/>
  <c r="K38" i="61"/>
  <c r="K39" i="61"/>
  <c r="K40" i="61"/>
  <c r="K43" i="61"/>
  <c r="K7" i="60"/>
  <c r="K8" i="60"/>
  <c r="K9" i="60"/>
  <c r="K10" i="60"/>
  <c r="K11" i="60"/>
  <c r="K18" i="60"/>
  <c r="K19" i="60"/>
  <c r="K20" i="60"/>
  <c r="K21" i="60"/>
  <c r="K22" i="60"/>
  <c r="K23" i="60"/>
  <c r="K24" i="60"/>
  <c r="K32" i="60"/>
  <c r="K33" i="60"/>
  <c r="K34" i="60"/>
  <c r="K35" i="60"/>
  <c r="K36" i="60"/>
  <c r="K37" i="60"/>
  <c r="K38" i="60"/>
  <c r="K39" i="60"/>
  <c r="K40" i="60"/>
  <c r="K43" i="60"/>
  <c r="K7" i="59"/>
  <c r="K8" i="59"/>
  <c r="K9" i="59"/>
  <c r="K10" i="59"/>
  <c r="K11" i="59"/>
  <c r="K18" i="59"/>
  <c r="K19" i="59"/>
  <c r="K20" i="59"/>
  <c r="K21" i="59"/>
  <c r="K22" i="59"/>
  <c r="K23" i="59"/>
  <c r="K24" i="59"/>
  <c r="K32" i="59"/>
  <c r="K33" i="59"/>
  <c r="K34" i="59"/>
  <c r="K35" i="59"/>
  <c r="K36" i="59"/>
  <c r="K37" i="59"/>
  <c r="K38" i="59"/>
  <c r="K39" i="59"/>
  <c r="K40" i="59"/>
  <c r="K43" i="59"/>
  <c r="K7" i="58"/>
  <c r="K8" i="58"/>
  <c r="K9" i="58"/>
  <c r="K10" i="58"/>
  <c r="K11" i="58"/>
  <c r="K18" i="58"/>
  <c r="K19" i="58"/>
  <c r="K20" i="58"/>
  <c r="K21" i="58"/>
  <c r="K22" i="58"/>
  <c r="K23" i="58"/>
  <c r="K24" i="58"/>
  <c r="K32" i="58"/>
  <c r="K33" i="58"/>
  <c r="K34" i="58"/>
  <c r="K35" i="58"/>
  <c r="K36" i="58"/>
  <c r="K37" i="58"/>
  <c r="K38" i="58"/>
  <c r="K39" i="58"/>
  <c r="K40" i="58"/>
  <c r="K43" i="58"/>
  <c r="K7" i="57"/>
  <c r="K8" i="57"/>
  <c r="K9" i="57"/>
  <c r="K10" i="57"/>
  <c r="K11" i="57"/>
  <c r="K18" i="57"/>
  <c r="K19" i="57"/>
  <c r="K20" i="57"/>
  <c r="K21" i="57"/>
  <c r="K22" i="57"/>
  <c r="K23" i="57"/>
  <c r="K24" i="57"/>
  <c r="K32" i="57"/>
  <c r="K33" i="57"/>
  <c r="K34" i="57"/>
  <c r="K35" i="57"/>
  <c r="K36" i="57"/>
  <c r="K37" i="57"/>
  <c r="K38" i="57"/>
  <c r="K39" i="57"/>
  <c r="K40" i="57"/>
  <c r="K43" i="57"/>
  <c r="K7" i="56"/>
  <c r="K8" i="56"/>
  <c r="K9" i="56"/>
  <c r="K10" i="56"/>
  <c r="K11" i="56"/>
  <c r="K18" i="56"/>
  <c r="K19" i="56"/>
  <c r="K20" i="56"/>
  <c r="K21" i="56"/>
  <c r="K22" i="56"/>
  <c r="K23" i="56"/>
  <c r="K24" i="56"/>
  <c r="K32" i="56"/>
  <c r="K33" i="56"/>
  <c r="K34" i="56"/>
  <c r="K35" i="56"/>
  <c r="K36" i="56"/>
  <c r="K37" i="56"/>
  <c r="K38" i="56"/>
  <c r="K39" i="56"/>
  <c r="K40" i="56"/>
  <c r="K43" i="56"/>
  <c r="K7" i="55"/>
  <c r="K8" i="55"/>
  <c r="K9" i="55"/>
  <c r="K10" i="55"/>
  <c r="K11" i="55"/>
  <c r="K18" i="55"/>
  <c r="K19" i="55"/>
  <c r="K20" i="55"/>
  <c r="K21" i="55"/>
  <c r="K22" i="55"/>
  <c r="K23" i="55"/>
  <c r="K24" i="55"/>
  <c r="K32" i="55"/>
  <c r="K33" i="55"/>
  <c r="K34" i="55"/>
  <c r="K35" i="55"/>
  <c r="K36" i="55"/>
  <c r="K37" i="55"/>
  <c r="K38" i="55"/>
  <c r="K39" i="55"/>
  <c r="K40" i="55"/>
  <c r="K43" i="55"/>
  <c r="K7" i="87"/>
  <c r="K8" i="87"/>
  <c r="K9" i="87"/>
  <c r="K10" i="87"/>
  <c r="K11" i="87"/>
  <c r="K18" i="87"/>
  <c r="K19" i="87"/>
  <c r="K20" i="87"/>
  <c r="K21" i="87"/>
  <c r="K22" i="87"/>
  <c r="K23" i="87"/>
  <c r="K24" i="87"/>
  <c r="K32" i="87"/>
  <c r="K33" i="87"/>
  <c r="K34" i="87"/>
  <c r="K35" i="87"/>
  <c r="K36" i="87"/>
  <c r="K37" i="87"/>
  <c r="K38" i="87"/>
  <c r="K39" i="87"/>
  <c r="K40" i="87"/>
  <c r="K43" i="87"/>
  <c r="K7" i="86"/>
  <c r="K8" i="86"/>
  <c r="K9" i="86"/>
  <c r="K10" i="86"/>
  <c r="K11" i="86"/>
  <c r="K18" i="86"/>
  <c r="K19" i="86"/>
  <c r="K20" i="86"/>
  <c r="K21" i="86"/>
  <c r="K22" i="86"/>
  <c r="K23" i="86"/>
  <c r="K24" i="86"/>
  <c r="K32" i="86"/>
  <c r="K33" i="86"/>
  <c r="K34" i="86"/>
  <c r="K35" i="86"/>
  <c r="K36" i="86"/>
  <c r="K37" i="86"/>
  <c r="K38" i="86"/>
  <c r="K39" i="86"/>
  <c r="K40" i="86"/>
  <c r="K43" i="86"/>
  <c r="K7" i="85"/>
  <c r="K8" i="85"/>
  <c r="K9" i="85"/>
  <c r="K10" i="85"/>
  <c r="K11" i="85"/>
  <c r="K18" i="85"/>
  <c r="K19" i="85"/>
  <c r="K20" i="85"/>
  <c r="K21" i="85"/>
  <c r="K22" i="85"/>
  <c r="K23" i="85"/>
  <c r="K24" i="85"/>
  <c r="K32" i="85"/>
  <c r="K33" i="85"/>
  <c r="K34" i="85"/>
  <c r="K35" i="85"/>
  <c r="K36" i="85"/>
  <c r="K37" i="85"/>
  <c r="K38" i="85"/>
  <c r="K39" i="85"/>
  <c r="K40" i="85"/>
  <c r="K43" i="85"/>
  <c r="K7" i="84"/>
  <c r="K8" i="84"/>
  <c r="K9" i="84"/>
  <c r="K10" i="84"/>
  <c r="K11" i="84"/>
  <c r="K18" i="84"/>
  <c r="K19" i="84"/>
  <c r="K20" i="84"/>
  <c r="K21" i="84"/>
  <c r="K22" i="84"/>
  <c r="K23" i="84"/>
  <c r="K24" i="84"/>
  <c r="K32" i="84"/>
  <c r="K33" i="84"/>
  <c r="K34" i="84"/>
  <c r="K35" i="84"/>
  <c r="K36" i="84"/>
  <c r="K37" i="84"/>
  <c r="K38" i="84"/>
  <c r="K39" i="84"/>
  <c r="K40" i="84"/>
  <c r="K43" i="84"/>
  <c r="K7" i="83"/>
  <c r="K8" i="83"/>
  <c r="K9" i="83"/>
  <c r="K10" i="83"/>
  <c r="K11" i="83"/>
  <c r="K18" i="83"/>
  <c r="K19" i="83"/>
  <c r="K20" i="83"/>
  <c r="K21" i="83"/>
  <c r="K22" i="83"/>
  <c r="K23" i="83"/>
  <c r="K24" i="83"/>
  <c r="K32" i="83"/>
  <c r="K33" i="83"/>
  <c r="K34" i="83"/>
  <c r="K35" i="83"/>
  <c r="K36" i="83"/>
  <c r="K37" i="83"/>
  <c r="K38" i="83"/>
  <c r="K39" i="83"/>
  <c r="K40" i="83"/>
  <c r="K43" i="83"/>
  <c r="K7" i="82"/>
  <c r="K8" i="82"/>
  <c r="K9" i="82"/>
  <c r="K10" i="82"/>
  <c r="K11" i="82"/>
  <c r="K18" i="82"/>
  <c r="K19" i="82"/>
  <c r="K20" i="82"/>
  <c r="K21" i="82"/>
  <c r="K22" i="82"/>
  <c r="K23" i="82"/>
  <c r="K24" i="82"/>
  <c r="K32" i="82"/>
  <c r="K33" i="82"/>
  <c r="K34" i="82"/>
  <c r="K35" i="82"/>
  <c r="K36" i="82"/>
  <c r="K37" i="82"/>
  <c r="K38" i="82"/>
  <c r="K39" i="82"/>
  <c r="K40" i="82"/>
  <c r="K43" i="82"/>
  <c r="K7" i="81"/>
  <c r="K8" i="81"/>
  <c r="K9" i="81"/>
  <c r="K10" i="81"/>
  <c r="K11" i="81"/>
  <c r="K18" i="81"/>
  <c r="K19" i="81"/>
  <c r="K20" i="81"/>
  <c r="K21" i="81"/>
  <c r="K22" i="81"/>
  <c r="K23" i="81"/>
  <c r="K24" i="81"/>
  <c r="K32" i="81"/>
  <c r="K33" i="81"/>
  <c r="K34" i="81"/>
  <c r="K35" i="81"/>
  <c r="K36" i="81"/>
  <c r="K37" i="81"/>
  <c r="K38" i="81"/>
  <c r="K39" i="81"/>
  <c r="K40" i="81"/>
  <c r="K43" i="81"/>
  <c r="K7" i="80"/>
  <c r="K8" i="80"/>
  <c r="K9" i="80"/>
  <c r="K10" i="80"/>
  <c r="K11" i="80"/>
  <c r="K18" i="80"/>
  <c r="K19" i="80"/>
  <c r="K20" i="80"/>
  <c r="K21" i="80"/>
  <c r="K22" i="80"/>
  <c r="K23" i="80"/>
  <c r="K24" i="80"/>
  <c r="K32" i="80"/>
  <c r="K33" i="80"/>
  <c r="K34" i="80"/>
  <c r="K35" i="80"/>
  <c r="K36" i="80"/>
  <c r="K37" i="80"/>
  <c r="K38" i="80"/>
  <c r="K39" i="80"/>
  <c r="K40" i="80"/>
  <c r="K43" i="80"/>
  <c r="K7" i="79"/>
  <c r="K8" i="79"/>
  <c r="K9" i="79"/>
  <c r="K10" i="79"/>
  <c r="K11" i="79"/>
  <c r="K18" i="79"/>
  <c r="K19" i="79"/>
  <c r="K20" i="79"/>
  <c r="K21" i="79"/>
  <c r="K22" i="79"/>
  <c r="K23" i="79"/>
  <c r="K24" i="79"/>
  <c r="K32" i="79"/>
  <c r="K33" i="79"/>
  <c r="K34" i="79"/>
  <c r="K35" i="79"/>
  <c r="K36" i="79"/>
  <c r="K37" i="79"/>
  <c r="K38" i="79"/>
  <c r="K39" i="79"/>
  <c r="K40" i="79"/>
  <c r="K43" i="79"/>
  <c r="K7" i="78"/>
  <c r="K8" i="78"/>
  <c r="K9" i="78"/>
  <c r="K10" i="78"/>
  <c r="K11" i="78"/>
  <c r="K18" i="78"/>
  <c r="K19" i="78"/>
  <c r="K20" i="78"/>
  <c r="K21" i="78"/>
  <c r="K22" i="78"/>
  <c r="K23" i="78"/>
  <c r="K24" i="78"/>
  <c r="K32" i="78"/>
  <c r="K33" i="78"/>
  <c r="K34" i="78"/>
  <c r="K35" i="78"/>
  <c r="K36" i="78"/>
  <c r="K37" i="78"/>
  <c r="K38" i="78"/>
  <c r="K39" i="78"/>
  <c r="K40" i="78"/>
  <c r="K43" i="78"/>
  <c r="K7" i="77"/>
  <c r="K8" i="77"/>
  <c r="K9" i="77"/>
  <c r="K10" i="77"/>
  <c r="K11" i="77"/>
  <c r="K18" i="77"/>
  <c r="K19" i="77"/>
  <c r="K20" i="77"/>
  <c r="K21" i="77"/>
  <c r="K22" i="77"/>
  <c r="K23" i="77"/>
  <c r="K24" i="77"/>
  <c r="K32" i="77"/>
  <c r="K33" i="77"/>
  <c r="K34" i="77"/>
  <c r="K35" i="77"/>
  <c r="K36" i="77"/>
  <c r="K37" i="77"/>
  <c r="K38" i="77"/>
  <c r="K39" i="77"/>
  <c r="K40" i="77"/>
  <c r="K43" i="77"/>
  <c r="K7" i="76"/>
  <c r="K8" i="76"/>
  <c r="K9" i="76"/>
  <c r="K10" i="76"/>
  <c r="K11" i="76"/>
  <c r="K18" i="76"/>
  <c r="K19" i="76"/>
  <c r="K20" i="76"/>
  <c r="K21" i="76"/>
  <c r="K22" i="76"/>
  <c r="K23" i="76"/>
  <c r="K24" i="76"/>
  <c r="K32" i="76"/>
  <c r="K33" i="76"/>
  <c r="K34" i="76"/>
  <c r="K35" i="76"/>
  <c r="K36" i="76"/>
  <c r="K37" i="76"/>
  <c r="K38" i="76"/>
  <c r="K39" i="76"/>
  <c r="K40" i="76"/>
  <c r="K43" i="76"/>
  <c r="K7" i="75"/>
  <c r="K8" i="75"/>
  <c r="K9" i="75"/>
  <c r="K10" i="75"/>
  <c r="K11" i="75"/>
  <c r="K18" i="75"/>
  <c r="K19" i="75"/>
  <c r="K20" i="75"/>
  <c r="K21" i="75"/>
  <c r="K22" i="75"/>
  <c r="K23" i="75"/>
  <c r="K24" i="75"/>
  <c r="K32" i="75"/>
  <c r="K33" i="75"/>
  <c r="K34" i="75"/>
  <c r="K35" i="75"/>
  <c r="K36" i="75"/>
  <c r="K37" i="75"/>
  <c r="K38" i="75"/>
  <c r="K39" i="75"/>
  <c r="K40" i="75"/>
  <c r="K43" i="75"/>
  <c r="K7" i="74"/>
  <c r="K8" i="74"/>
  <c r="K9" i="74"/>
  <c r="K10" i="74"/>
  <c r="K11" i="74"/>
  <c r="K18" i="74"/>
  <c r="K19" i="74"/>
  <c r="K20" i="74"/>
  <c r="K21" i="74"/>
  <c r="K22" i="74"/>
  <c r="K23" i="74"/>
  <c r="K24" i="74"/>
  <c r="K32" i="74"/>
  <c r="K33" i="74"/>
  <c r="K34" i="74"/>
  <c r="K35" i="74"/>
  <c r="K36" i="74"/>
  <c r="K37" i="74"/>
  <c r="K38" i="74"/>
  <c r="K39" i="74"/>
  <c r="K40" i="74"/>
  <c r="K43" i="74"/>
  <c r="K7" i="73"/>
  <c r="K8" i="73"/>
  <c r="K9" i="73"/>
  <c r="K10" i="73"/>
  <c r="K11" i="73"/>
  <c r="K18" i="73"/>
  <c r="K19" i="73"/>
  <c r="K20" i="73"/>
  <c r="K21" i="73"/>
  <c r="K22" i="73"/>
  <c r="K23" i="73"/>
  <c r="K24" i="73"/>
  <c r="K32" i="73"/>
  <c r="K33" i="73"/>
  <c r="K34" i="73"/>
  <c r="K35" i="73"/>
  <c r="K36" i="73"/>
  <c r="K37" i="73"/>
  <c r="K38" i="73"/>
  <c r="K39" i="73"/>
  <c r="K40" i="73"/>
  <c r="K43" i="73"/>
  <c r="K7" i="72"/>
  <c r="K8" i="72"/>
  <c r="K9" i="72"/>
  <c r="K10" i="72"/>
  <c r="K11" i="72"/>
  <c r="K18" i="72"/>
  <c r="K19" i="72"/>
  <c r="K20" i="72"/>
  <c r="K21" i="72"/>
  <c r="K22" i="72"/>
  <c r="K23" i="72"/>
  <c r="K24" i="72"/>
  <c r="K32" i="72"/>
  <c r="K33" i="72"/>
  <c r="K34" i="72"/>
  <c r="K35" i="72"/>
  <c r="K36" i="72"/>
  <c r="K37" i="72"/>
  <c r="K38" i="72"/>
  <c r="K39" i="72"/>
  <c r="K40" i="72"/>
  <c r="K43" i="72"/>
  <c r="K7" i="71"/>
  <c r="K8" i="71"/>
  <c r="K9" i="71"/>
  <c r="K10" i="71"/>
  <c r="K11" i="71"/>
  <c r="K18" i="71"/>
  <c r="K19" i="71"/>
  <c r="K20" i="71"/>
  <c r="K21" i="71"/>
  <c r="K22" i="71"/>
  <c r="K23" i="71"/>
  <c r="K24" i="71"/>
  <c r="K32" i="71"/>
  <c r="K33" i="71"/>
  <c r="K34" i="71"/>
  <c r="K35" i="71"/>
  <c r="K36" i="71"/>
  <c r="K37" i="71"/>
  <c r="K38" i="71"/>
  <c r="K39" i="71"/>
  <c r="K40" i="71"/>
  <c r="K43" i="71"/>
  <c r="K7" i="70"/>
  <c r="K8" i="70"/>
  <c r="K9" i="70"/>
  <c r="K10" i="70"/>
  <c r="K11" i="70"/>
  <c r="K18" i="70"/>
  <c r="K19" i="70"/>
  <c r="K20" i="70"/>
  <c r="K21" i="70"/>
  <c r="K22" i="70"/>
  <c r="K23" i="70"/>
  <c r="K24" i="70"/>
  <c r="K32" i="70"/>
  <c r="K33" i="70"/>
  <c r="K34" i="70"/>
  <c r="K35" i="70"/>
  <c r="K36" i="70"/>
  <c r="K37" i="70"/>
  <c r="K38" i="70"/>
  <c r="K39" i="70"/>
  <c r="K40" i="70"/>
  <c r="K43" i="70"/>
  <c r="K7" i="69"/>
  <c r="K8" i="69"/>
  <c r="K9" i="69"/>
  <c r="K10" i="69"/>
  <c r="K11" i="69"/>
  <c r="K18" i="69"/>
  <c r="K19" i="69"/>
  <c r="K20" i="69"/>
  <c r="K21" i="69"/>
  <c r="K22" i="69"/>
  <c r="K23" i="69"/>
  <c r="K24" i="69"/>
  <c r="K32" i="69"/>
  <c r="K33" i="69"/>
  <c r="K34" i="69"/>
  <c r="K35" i="69"/>
  <c r="K36" i="69"/>
  <c r="K37" i="69"/>
  <c r="K38" i="69"/>
  <c r="K39" i="69"/>
  <c r="K40" i="69"/>
  <c r="K43" i="69"/>
  <c r="K7" i="68"/>
  <c r="K8" i="68"/>
  <c r="K9" i="68"/>
  <c r="K10" i="68"/>
  <c r="K11" i="68"/>
  <c r="K18" i="68"/>
  <c r="K19" i="68"/>
  <c r="K20" i="68"/>
  <c r="K21" i="68"/>
  <c r="K22" i="68"/>
  <c r="K23" i="68"/>
  <c r="K24" i="68"/>
  <c r="K32" i="68"/>
  <c r="K33" i="68"/>
  <c r="K34" i="68"/>
  <c r="K35" i="68"/>
  <c r="K36" i="68"/>
  <c r="K37" i="68"/>
  <c r="K38" i="68"/>
  <c r="K39" i="68"/>
  <c r="K40" i="68"/>
  <c r="K43" i="68"/>
  <c r="K7" i="67"/>
  <c r="K8" i="67"/>
  <c r="K9" i="67"/>
  <c r="K10" i="67"/>
  <c r="K11" i="67"/>
  <c r="K18" i="67"/>
  <c r="K19" i="67"/>
  <c r="K20" i="67"/>
  <c r="K21" i="67"/>
  <c r="K22" i="67"/>
  <c r="K23" i="67"/>
  <c r="K24" i="67"/>
  <c r="K32" i="67"/>
  <c r="K33" i="67"/>
  <c r="K34" i="67"/>
  <c r="K35" i="67"/>
  <c r="K36" i="67"/>
  <c r="K37" i="67"/>
  <c r="K38" i="67"/>
  <c r="K39" i="67"/>
  <c r="K40" i="67"/>
  <c r="K43" i="67"/>
  <c r="K7" i="66"/>
  <c r="K8" i="66"/>
  <c r="K9" i="66"/>
  <c r="K10" i="66"/>
  <c r="K11" i="66"/>
  <c r="K18" i="66"/>
  <c r="K19" i="66"/>
  <c r="K20" i="66"/>
  <c r="K21" i="66"/>
  <c r="K22" i="66"/>
  <c r="K23" i="66"/>
  <c r="K24" i="66"/>
  <c r="K32" i="66"/>
  <c r="K33" i="66"/>
  <c r="K34" i="66"/>
  <c r="K35" i="66"/>
  <c r="K36" i="66"/>
  <c r="K37" i="66"/>
  <c r="K38" i="66"/>
  <c r="K39" i="66"/>
  <c r="K40" i="66"/>
  <c r="K43" i="66"/>
  <c r="K7" i="65"/>
  <c r="K8" i="65"/>
  <c r="K9" i="65"/>
  <c r="K10" i="65"/>
  <c r="K11" i="65"/>
  <c r="K18" i="65"/>
  <c r="K19" i="65"/>
  <c r="K20" i="65"/>
  <c r="K21" i="65"/>
  <c r="K22" i="65"/>
  <c r="K23" i="65"/>
  <c r="K24" i="65"/>
  <c r="K32" i="65"/>
  <c r="K33" i="65"/>
  <c r="K34" i="65"/>
  <c r="K35" i="65"/>
  <c r="K36" i="65"/>
  <c r="K37" i="65"/>
  <c r="K38" i="65"/>
  <c r="K39" i="65"/>
  <c r="K40" i="65"/>
  <c r="K43" i="65"/>
  <c r="K7" i="50"/>
  <c r="K8" i="50"/>
  <c r="K9" i="50"/>
  <c r="K10" i="50"/>
  <c r="K11" i="50"/>
  <c r="K18" i="50"/>
  <c r="K19" i="50"/>
  <c r="K20" i="50"/>
  <c r="K21" i="50"/>
  <c r="K22" i="50"/>
  <c r="K23" i="50"/>
  <c r="K24" i="50"/>
  <c r="K32" i="50"/>
  <c r="K33" i="50"/>
  <c r="K34" i="50"/>
  <c r="K35" i="50"/>
  <c r="K36" i="50"/>
  <c r="K37" i="50"/>
  <c r="K38" i="50"/>
  <c r="K39" i="50"/>
  <c r="K40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32" i="2"/>
  <c r="L33" i="2"/>
  <c r="L34" i="2"/>
  <c r="L35" i="2"/>
  <c r="L36" i="2"/>
  <c r="L37" i="2"/>
  <c r="L38" i="2"/>
  <c r="L39" i="2"/>
  <c r="L40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32" i="3"/>
  <c r="L33" i="3"/>
  <c r="L34" i="3"/>
  <c r="L35" i="3"/>
  <c r="L36" i="3"/>
  <c r="L37" i="3"/>
  <c r="L38" i="3"/>
  <c r="L39" i="3"/>
  <c r="L40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32" i="51"/>
  <c r="L33" i="51"/>
  <c r="L34" i="51"/>
  <c r="L35" i="51"/>
  <c r="L36" i="51"/>
  <c r="L37" i="51"/>
  <c r="L38" i="51"/>
  <c r="L39" i="51"/>
  <c r="L40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32" i="41"/>
  <c r="L33" i="41"/>
  <c r="L34" i="41"/>
  <c r="L35" i="41"/>
  <c r="L36" i="41"/>
  <c r="L37" i="41"/>
  <c r="L38" i="41"/>
  <c r="L39" i="41"/>
  <c r="L40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32" i="42"/>
  <c r="L33" i="42"/>
  <c r="L34" i="42"/>
  <c r="L35" i="42"/>
  <c r="L36" i="42"/>
  <c r="L37" i="42"/>
  <c r="L38" i="42"/>
  <c r="L39" i="42"/>
  <c r="L40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32" i="43"/>
  <c r="L33" i="43"/>
  <c r="L34" i="43"/>
  <c r="L35" i="43"/>
  <c r="L36" i="43"/>
  <c r="L37" i="43"/>
  <c r="L38" i="43"/>
  <c r="L39" i="43"/>
  <c r="L40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32" i="44"/>
  <c r="L33" i="44"/>
  <c r="L34" i="44"/>
  <c r="L35" i="44"/>
  <c r="L36" i="44"/>
  <c r="L37" i="44"/>
  <c r="L38" i="44"/>
  <c r="L39" i="44"/>
  <c r="L40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32" i="52"/>
  <c r="L33" i="52"/>
  <c r="L34" i="52"/>
  <c r="L35" i="52"/>
  <c r="L36" i="52"/>
  <c r="L37" i="52"/>
  <c r="L38" i="52"/>
  <c r="L39" i="52"/>
  <c r="L40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32" i="53"/>
  <c r="L33" i="53"/>
  <c r="L34" i="53"/>
  <c r="L35" i="53"/>
  <c r="L36" i="53"/>
  <c r="L37" i="53"/>
  <c r="L38" i="53"/>
  <c r="L39" i="53"/>
  <c r="L40" i="53"/>
  <c r="L43" i="53"/>
  <c r="L7" i="54"/>
  <c r="L8" i="54"/>
  <c r="L9" i="54"/>
  <c r="L10" i="54"/>
  <c r="L11" i="54"/>
  <c r="L18" i="54"/>
  <c r="L19" i="54"/>
  <c r="L20" i="54"/>
  <c r="L21" i="54"/>
  <c r="L22" i="54"/>
  <c r="L23" i="54"/>
  <c r="L24" i="54"/>
  <c r="L32" i="54"/>
  <c r="L33" i="54"/>
  <c r="L34" i="54"/>
  <c r="L35" i="54"/>
  <c r="L36" i="54"/>
  <c r="L37" i="54"/>
  <c r="L38" i="54"/>
  <c r="L39" i="54"/>
  <c r="L40" i="54"/>
  <c r="L43" i="54"/>
  <c r="L7" i="45"/>
  <c r="L8" i="45"/>
  <c r="L9" i="45"/>
  <c r="L10" i="45"/>
  <c r="L11" i="45"/>
  <c r="L18" i="45"/>
  <c r="L19" i="45"/>
  <c r="L20" i="45"/>
  <c r="L21" i="45"/>
  <c r="L22" i="45"/>
  <c r="L23" i="45"/>
  <c r="L24" i="45"/>
  <c r="L32" i="45"/>
  <c r="L33" i="45"/>
  <c r="L34" i="45"/>
  <c r="L35" i="45"/>
  <c r="L36" i="45"/>
  <c r="L37" i="45"/>
  <c r="L38" i="45"/>
  <c r="L39" i="45"/>
  <c r="L40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32" i="46"/>
  <c r="L33" i="46"/>
  <c r="L34" i="46"/>
  <c r="L35" i="46"/>
  <c r="L36" i="46"/>
  <c r="L37" i="46"/>
  <c r="L38" i="46"/>
  <c r="L39" i="46"/>
  <c r="L40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32" i="47"/>
  <c r="L33" i="47"/>
  <c r="L34" i="47"/>
  <c r="L35" i="47"/>
  <c r="L36" i="47"/>
  <c r="L37" i="47"/>
  <c r="L38" i="47"/>
  <c r="L39" i="47"/>
  <c r="L40" i="47"/>
  <c r="L43" i="47"/>
  <c r="L7" i="48"/>
  <c r="L8" i="48"/>
  <c r="L9" i="48"/>
  <c r="L10" i="48"/>
  <c r="L11" i="48"/>
  <c r="L18" i="48"/>
  <c r="L19" i="48"/>
  <c r="L20" i="48"/>
  <c r="L21" i="48"/>
  <c r="L22" i="48"/>
  <c r="L23" i="48"/>
  <c r="L24" i="48"/>
  <c r="L32" i="48"/>
  <c r="L33" i="48"/>
  <c r="L34" i="48"/>
  <c r="L35" i="48"/>
  <c r="L36" i="48"/>
  <c r="L37" i="48"/>
  <c r="L38" i="48"/>
  <c r="L39" i="48"/>
  <c r="L40" i="48"/>
  <c r="L43" i="48"/>
  <c r="L7" i="49"/>
  <c r="L8" i="49"/>
  <c r="L9" i="49"/>
  <c r="L10" i="49"/>
  <c r="L11" i="49"/>
  <c r="L18" i="49"/>
  <c r="L19" i="49"/>
  <c r="L20" i="49"/>
  <c r="L21" i="49"/>
  <c r="L22" i="49"/>
  <c r="L23" i="49"/>
  <c r="L24" i="49"/>
  <c r="L32" i="49"/>
  <c r="L33" i="49"/>
  <c r="L34" i="49"/>
  <c r="L35" i="49"/>
  <c r="L36" i="49"/>
  <c r="L37" i="49"/>
  <c r="L38" i="49"/>
  <c r="L39" i="49"/>
  <c r="L40" i="49"/>
  <c r="L43" i="49"/>
  <c r="L7" i="64"/>
  <c r="L8" i="64"/>
  <c r="L9" i="64"/>
  <c r="L10" i="64"/>
  <c r="L11" i="64"/>
  <c r="L18" i="64"/>
  <c r="L19" i="64"/>
  <c r="L20" i="64"/>
  <c r="L21" i="64"/>
  <c r="L22" i="64"/>
  <c r="L23" i="64"/>
  <c r="L24" i="64"/>
  <c r="L32" i="64"/>
  <c r="L33" i="64"/>
  <c r="L34" i="64"/>
  <c r="L35" i="64"/>
  <c r="L36" i="64"/>
  <c r="L37" i="64"/>
  <c r="L38" i="64"/>
  <c r="L39" i="64"/>
  <c r="L40" i="64"/>
  <c r="L43" i="64"/>
  <c r="L7" i="63"/>
  <c r="L8" i="63"/>
  <c r="L9" i="63"/>
  <c r="L10" i="63"/>
  <c r="L11" i="63"/>
  <c r="L18" i="63"/>
  <c r="L19" i="63"/>
  <c r="L20" i="63"/>
  <c r="L21" i="63"/>
  <c r="L22" i="63"/>
  <c r="L23" i="63"/>
  <c r="L24" i="63"/>
  <c r="L32" i="63"/>
  <c r="L33" i="63"/>
  <c r="L34" i="63"/>
  <c r="L35" i="63"/>
  <c r="L36" i="63"/>
  <c r="L37" i="63"/>
  <c r="L38" i="63"/>
  <c r="L39" i="63"/>
  <c r="L40" i="63"/>
  <c r="L43" i="63"/>
  <c r="L7" i="62"/>
  <c r="L8" i="62"/>
  <c r="L9" i="62"/>
  <c r="L10" i="62"/>
  <c r="L11" i="62"/>
  <c r="L18" i="62"/>
  <c r="L19" i="62"/>
  <c r="L20" i="62"/>
  <c r="L21" i="62"/>
  <c r="L22" i="62"/>
  <c r="L23" i="62"/>
  <c r="L24" i="62"/>
  <c r="L32" i="62"/>
  <c r="L33" i="62"/>
  <c r="L34" i="62"/>
  <c r="L35" i="62"/>
  <c r="L36" i="62"/>
  <c r="L37" i="62"/>
  <c r="L38" i="62"/>
  <c r="L39" i="62"/>
  <c r="L40" i="62"/>
  <c r="L43" i="62"/>
  <c r="L7" i="61"/>
  <c r="L8" i="61"/>
  <c r="L9" i="61"/>
  <c r="L10" i="61"/>
  <c r="L11" i="61"/>
  <c r="L18" i="61"/>
  <c r="L19" i="61"/>
  <c r="L20" i="61"/>
  <c r="L21" i="61"/>
  <c r="L22" i="61"/>
  <c r="L23" i="61"/>
  <c r="L24" i="61"/>
  <c r="L32" i="61"/>
  <c r="L33" i="61"/>
  <c r="L34" i="61"/>
  <c r="L35" i="61"/>
  <c r="L36" i="61"/>
  <c r="L37" i="61"/>
  <c r="L38" i="61"/>
  <c r="L39" i="61"/>
  <c r="L40" i="61"/>
  <c r="L43" i="61"/>
  <c r="L7" i="60"/>
  <c r="L8" i="60"/>
  <c r="L9" i="60"/>
  <c r="L10" i="60"/>
  <c r="L11" i="60"/>
  <c r="L18" i="60"/>
  <c r="L19" i="60"/>
  <c r="L20" i="60"/>
  <c r="L21" i="60"/>
  <c r="L22" i="60"/>
  <c r="L23" i="60"/>
  <c r="L24" i="60"/>
  <c r="L32" i="60"/>
  <c r="L33" i="60"/>
  <c r="L34" i="60"/>
  <c r="L35" i="60"/>
  <c r="L36" i="60"/>
  <c r="L37" i="60"/>
  <c r="L38" i="60"/>
  <c r="L39" i="60"/>
  <c r="L40" i="60"/>
  <c r="L43" i="60"/>
  <c r="L7" i="59"/>
  <c r="L8" i="59"/>
  <c r="L9" i="59"/>
  <c r="L10" i="59"/>
  <c r="L11" i="59"/>
  <c r="L18" i="59"/>
  <c r="L19" i="59"/>
  <c r="L20" i="59"/>
  <c r="L21" i="59"/>
  <c r="L22" i="59"/>
  <c r="L23" i="59"/>
  <c r="L24" i="59"/>
  <c r="L32" i="59"/>
  <c r="L33" i="59"/>
  <c r="L34" i="59"/>
  <c r="L35" i="59"/>
  <c r="L36" i="59"/>
  <c r="L37" i="59"/>
  <c r="L38" i="59"/>
  <c r="L39" i="59"/>
  <c r="L40" i="59"/>
  <c r="L43" i="59"/>
  <c r="L7" i="58"/>
  <c r="L8" i="58"/>
  <c r="L9" i="58"/>
  <c r="L10" i="58"/>
  <c r="L11" i="58"/>
  <c r="L18" i="58"/>
  <c r="L19" i="58"/>
  <c r="L20" i="58"/>
  <c r="L21" i="58"/>
  <c r="L22" i="58"/>
  <c r="L23" i="58"/>
  <c r="L24" i="58"/>
  <c r="L32" i="58"/>
  <c r="L33" i="58"/>
  <c r="L34" i="58"/>
  <c r="L35" i="58"/>
  <c r="L36" i="58"/>
  <c r="L37" i="58"/>
  <c r="L38" i="58"/>
  <c r="L39" i="58"/>
  <c r="L40" i="58"/>
  <c r="L43" i="58"/>
  <c r="L7" i="57"/>
  <c r="L8" i="57"/>
  <c r="L9" i="57"/>
  <c r="L10" i="57"/>
  <c r="L11" i="57"/>
  <c r="L18" i="57"/>
  <c r="L19" i="57"/>
  <c r="L20" i="57"/>
  <c r="L21" i="57"/>
  <c r="L22" i="57"/>
  <c r="L23" i="57"/>
  <c r="L24" i="57"/>
  <c r="L32" i="57"/>
  <c r="L33" i="57"/>
  <c r="L34" i="57"/>
  <c r="L35" i="57"/>
  <c r="L36" i="57"/>
  <c r="L37" i="57"/>
  <c r="L38" i="57"/>
  <c r="L39" i="57"/>
  <c r="L40" i="57"/>
  <c r="L43" i="57"/>
  <c r="L7" i="56"/>
  <c r="L8" i="56"/>
  <c r="L9" i="56"/>
  <c r="L10" i="56"/>
  <c r="L11" i="56"/>
  <c r="L18" i="56"/>
  <c r="L19" i="56"/>
  <c r="L20" i="56"/>
  <c r="L21" i="56"/>
  <c r="L22" i="56"/>
  <c r="L23" i="56"/>
  <c r="L24" i="56"/>
  <c r="L32" i="56"/>
  <c r="L33" i="56"/>
  <c r="L34" i="56"/>
  <c r="L35" i="56"/>
  <c r="L36" i="56"/>
  <c r="L37" i="56"/>
  <c r="L38" i="56"/>
  <c r="L39" i="56"/>
  <c r="L40" i="56"/>
  <c r="L43" i="56"/>
  <c r="L7" i="55"/>
  <c r="L8" i="55"/>
  <c r="L9" i="55"/>
  <c r="L10" i="55"/>
  <c r="L11" i="55"/>
  <c r="L18" i="55"/>
  <c r="L19" i="55"/>
  <c r="L20" i="55"/>
  <c r="L21" i="55"/>
  <c r="L22" i="55"/>
  <c r="L23" i="55"/>
  <c r="L24" i="55"/>
  <c r="L32" i="55"/>
  <c r="L33" i="55"/>
  <c r="L34" i="55"/>
  <c r="L35" i="55"/>
  <c r="L36" i="55"/>
  <c r="L37" i="55"/>
  <c r="L38" i="55"/>
  <c r="L39" i="55"/>
  <c r="L40" i="55"/>
  <c r="L43" i="55"/>
  <c r="L7" i="87"/>
  <c r="L8" i="87"/>
  <c r="L9" i="87"/>
  <c r="L10" i="87"/>
  <c r="L11" i="87"/>
  <c r="L18" i="87"/>
  <c r="L19" i="87"/>
  <c r="L20" i="87"/>
  <c r="L21" i="87"/>
  <c r="L22" i="87"/>
  <c r="L23" i="87"/>
  <c r="L24" i="87"/>
  <c r="L32" i="87"/>
  <c r="L33" i="87"/>
  <c r="L34" i="87"/>
  <c r="L35" i="87"/>
  <c r="L36" i="87"/>
  <c r="L37" i="87"/>
  <c r="L38" i="87"/>
  <c r="L39" i="87"/>
  <c r="L40" i="87"/>
  <c r="L43" i="87"/>
  <c r="L7" i="86"/>
  <c r="L8" i="86"/>
  <c r="L9" i="86"/>
  <c r="L10" i="86"/>
  <c r="L11" i="86"/>
  <c r="L18" i="86"/>
  <c r="L19" i="86"/>
  <c r="L20" i="86"/>
  <c r="L21" i="86"/>
  <c r="L22" i="86"/>
  <c r="L23" i="86"/>
  <c r="L24" i="86"/>
  <c r="L32" i="86"/>
  <c r="L33" i="86"/>
  <c r="L34" i="86"/>
  <c r="L35" i="86"/>
  <c r="L36" i="86"/>
  <c r="L37" i="86"/>
  <c r="L38" i="86"/>
  <c r="L39" i="86"/>
  <c r="L40" i="86"/>
  <c r="L43" i="86"/>
  <c r="L7" i="85"/>
  <c r="L8" i="85"/>
  <c r="L9" i="85"/>
  <c r="L10" i="85"/>
  <c r="L11" i="85"/>
  <c r="L18" i="85"/>
  <c r="L19" i="85"/>
  <c r="L20" i="85"/>
  <c r="L21" i="85"/>
  <c r="L22" i="85"/>
  <c r="L23" i="85"/>
  <c r="L24" i="85"/>
  <c r="L32" i="85"/>
  <c r="L33" i="85"/>
  <c r="L34" i="85"/>
  <c r="L35" i="85"/>
  <c r="L36" i="85"/>
  <c r="L37" i="85"/>
  <c r="L38" i="85"/>
  <c r="L39" i="85"/>
  <c r="L40" i="85"/>
  <c r="L43" i="85"/>
  <c r="L7" i="84"/>
  <c r="L8" i="84"/>
  <c r="L9" i="84"/>
  <c r="L10" i="84"/>
  <c r="L11" i="84"/>
  <c r="L18" i="84"/>
  <c r="L19" i="84"/>
  <c r="L20" i="84"/>
  <c r="L21" i="84"/>
  <c r="L22" i="84"/>
  <c r="L23" i="84"/>
  <c r="L24" i="84"/>
  <c r="L32" i="84"/>
  <c r="L33" i="84"/>
  <c r="L34" i="84"/>
  <c r="L35" i="84"/>
  <c r="L36" i="84"/>
  <c r="L37" i="84"/>
  <c r="L38" i="84"/>
  <c r="L39" i="84"/>
  <c r="L40" i="84"/>
  <c r="L43" i="84"/>
  <c r="L7" i="83"/>
  <c r="L8" i="83"/>
  <c r="L9" i="83"/>
  <c r="L10" i="83"/>
  <c r="L11" i="83"/>
  <c r="L18" i="83"/>
  <c r="L19" i="83"/>
  <c r="L20" i="83"/>
  <c r="L21" i="83"/>
  <c r="L22" i="83"/>
  <c r="L23" i="83"/>
  <c r="L24" i="83"/>
  <c r="L32" i="83"/>
  <c r="L33" i="83"/>
  <c r="L34" i="83"/>
  <c r="L35" i="83"/>
  <c r="L36" i="83"/>
  <c r="L37" i="83"/>
  <c r="L38" i="83"/>
  <c r="L39" i="83"/>
  <c r="L40" i="83"/>
  <c r="L43" i="83"/>
  <c r="L7" i="82"/>
  <c r="L8" i="82"/>
  <c r="L9" i="82"/>
  <c r="L10" i="82"/>
  <c r="L11" i="82"/>
  <c r="L18" i="82"/>
  <c r="L19" i="82"/>
  <c r="L20" i="82"/>
  <c r="L21" i="82"/>
  <c r="L22" i="82"/>
  <c r="L23" i="82"/>
  <c r="L24" i="82"/>
  <c r="L32" i="82"/>
  <c r="L33" i="82"/>
  <c r="L34" i="82"/>
  <c r="L35" i="82"/>
  <c r="L36" i="82"/>
  <c r="L37" i="82"/>
  <c r="L38" i="82"/>
  <c r="L39" i="82"/>
  <c r="L40" i="82"/>
  <c r="L43" i="82"/>
  <c r="L7" i="81"/>
  <c r="L8" i="81"/>
  <c r="L9" i="81"/>
  <c r="L10" i="81"/>
  <c r="L11" i="81"/>
  <c r="L18" i="81"/>
  <c r="L19" i="81"/>
  <c r="L20" i="81"/>
  <c r="L21" i="81"/>
  <c r="L22" i="81"/>
  <c r="L23" i="81"/>
  <c r="L24" i="81"/>
  <c r="L32" i="81"/>
  <c r="L33" i="81"/>
  <c r="L34" i="81"/>
  <c r="L35" i="81"/>
  <c r="L36" i="81"/>
  <c r="L37" i="81"/>
  <c r="L38" i="81"/>
  <c r="L39" i="81"/>
  <c r="L40" i="81"/>
  <c r="L43" i="81"/>
  <c r="L7" i="80"/>
  <c r="L8" i="80"/>
  <c r="L9" i="80"/>
  <c r="L10" i="80"/>
  <c r="L11" i="80"/>
  <c r="L18" i="80"/>
  <c r="L19" i="80"/>
  <c r="L20" i="80"/>
  <c r="L21" i="80"/>
  <c r="L22" i="80"/>
  <c r="L23" i="80"/>
  <c r="L24" i="80"/>
  <c r="L32" i="80"/>
  <c r="L33" i="80"/>
  <c r="L34" i="80"/>
  <c r="L35" i="80"/>
  <c r="L36" i="80"/>
  <c r="L37" i="80"/>
  <c r="L38" i="80"/>
  <c r="L39" i="80"/>
  <c r="L40" i="80"/>
  <c r="L43" i="80"/>
  <c r="L7" i="79"/>
  <c r="L8" i="79"/>
  <c r="L9" i="79"/>
  <c r="L10" i="79"/>
  <c r="L11" i="79"/>
  <c r="L18" i="79"/>
  <c r="L19" i="79"/>
  <c r="L20" i="79"/>
  <c r="L21" i="79"/>
  <c r="L22" i="79"/>
  <c r="L23" i="79"/>
  <c r="L24" i="79"/>
  <c r="L32" i="79"/>
  <c r="L33" i="79"/>
  <c r="L34" i="79"/>
  <c r="L35" i="79"/>
  <c r="L36" i="79"/>
  <c r="L37" i="79"/>
  <c r="L38" i="79"/>
  <c r="L39" i="79"/>
  <c r="L40" i="79"/>
  <c r="L43" i="79"/>
  <c r="L7" i="78"/>
  <c r="L8" i="78"/>
  <c r="L9" i="78"/>
  <c r="L10" i="78"/>
  <c r="L11" i="78"/>
  <c r="L18" i="78"/>
  <c r="L19" i="78"/>
  <c r="L20" i="78"/>
  <c r="L21" i="78"/>
  <c r="L22" i="78"/>
  <c r="L23" i="78"/>
  <c r="L24" i="78"/>
  <c r="L32" i="78"/>
  <c r="L33" i="78"/>
  <c r="L34" i="78"/>
  <c r="L35" i="78"/>
  <c r="L36" i="78"/>
  <c r="L37" i="78"/>
  <c r="L38" i="78"/>
  <c r="L39" i="78"/>
  <c r="L40" i="78"/>
  <c r="L43" i="78"/>
  <c r="L7" i="77"/>
  <c r="L8" i="77"/>
  <c r="L9" i="77"/>
  <c r="L10" i="77"/>
  <c r="L11" i="77"/>
  <c r="L18" i="77"/>
  <c r="L19" i="77"/>
  <c r="L20" i="77"/>
  <c r="L21" i="77"/>
  <c r="L22" i="77"/>
  <c r="L23" i="77"/>
  <c r="L24" i="77"/>
  <c r="L32" i="77"/>
  <c r="L33" i="77"/>
  <c r="L34" i="77"/>
  <c r="L35" i="77"/>
  <c r="L36" i="77"/>
  <c r="L37" i="77"/>
  <c r="L38" i="77"/>
  <c r="L39" i="77"/>
  <c r="L40" i="77"/>
  <c r="L43" i="77"/>
  <c r="L7" i="76"/>
  <c r="L8" i="76"/>
  <c r="L9" i="76"/>
  <c r="L10" i="76"/>
  <c r="L11" i="76"/>
  <c r="L18" i="76"/>
  <c r="L19" i="76"/>
  <c r="L20" i="76"/>
  <c r="L21" i="76"/>
  <c r="L22" i="76"/>
  <c r="L23" i="76"/>
  <c r="L24" i="76"/>
  <c r="L32" i="76"/>
  <c r="L33" i="76"/>
  <c r="L34" i="76"/>
  <c r="L35" i="76"/>
  <c r="L36" i="76"/>
  <c r="L37" i="76"/>
  <c r="L38" i="76"/>
  <c r="L39" i="76"/>
  <c r="L40" i="76"/>
  <c r="L43" i="76"/>
  <c r="L7" i="75"/>
  <c r="L8" i="75"/>
  <c r="L9" i="75"/>
  <c r="L10" i="75"/>
  <c r="L11" i="75"/>
  <c r="L18" i="75"/>
  <c r="L19" i="75"/>
  <c r="L20" i="75"/>
  <c r="L21" i="75"/>
  <c r="L22" i="75"/>
  <c r="L23" i="75"/>
  <c r="L24" i="75"/>
  <c r="L32" i="75"/>
  <c r="L33" i="75"/>
  <c r="L34" i="75"/>
  <c r="L35" i="75"/>
  <c r="L36" i="75"/>
  <c r="L37" i="75"/>
  <c r="L38" i="75"/>
  <c r="L39" i="75"/>
  <c r="L40" i="75"/>
  <c r="L43" i="75"/>
  <c r="L7" i="74"/>
  <c r="L8" i="74"/>
  <c r="L9" i="74"/>
  <c r="L10" i="74"/>
  <c r="L11" i="74"/>
  <c r="L18" i="74"/>
  <c r="L19" i="74"/>
  <c r="L20" i="74"/>
  <c r="L21" i="74"/>
  <c r="L22" i="74"/>
  <c r="L23" i="74"/>
  <c r="L24" i="74"/>
  <c r="L32" i="74"/>
  <c r="L33" i="74"/>
  <c r="L34" i="74"/>
  <c r="L35" i="74"/>
  <c r="L36" i="74"/>
  <c r="L37" i="74"/>
  <c r="L38" i="74"/>
  <c r="L39" i="74"/>
  <c r="L40" i="74"/>
  <c r="L43" i="74"/>
  <c r="L7" i="73"/>
  <c r="L8" i="73"/>
  <c r="L9" i="73"/>
  <c r="L10" i="73"/>
  <c r="L11" i="73"/>
  <c r="L18" i="73"/>
  <c r="L19" i="73"/>
  <c r="L20" i="73"/>
  <c r="L21" i="73"/>
  <c r="L22" i="73"/>
  <c r="L23" i="73"/>
  <c r="L24" i="73"/>
  <c r="L32" i="73"/>
  <c r="L33" i="73"/>
  <c r="L34" i="73"/>
  <c r="L35" i="73"/>
  <c r="L36" i="73"/>
  <c r="L37" i="73"/>
  <c r="L38" i="73"/>
  <c r="L39" i="73"/>
  <c r="L40" i="73"/>
  <c r="L43" i="73"/>
  <c r="L7" i="72"/>
  <c r="L8" i="72"/>
  <c r="L9" i="72"/>
  <c r="L10" i="72"/>
  <c r="L11" i="72"/>
  <c r="L18" i="72"/>
  <c r="L19" i="72"/>
  <c r="L20" i="72"/>
  <c r="L21" i="72"/>
  <c r="L22" i="72"/>
  <c r="L23" i="72"/>
  <c r="L24" i="72"/>
  <c r="L32" i="72"/>
  <c r="L33" i="72"/>
  <c r="L34" i="72"/>
  <c r="L35" i="72"/>
  <c r="L36" i="72"/>
  <c r="L37" i="72"/>
  <c r="L38" i="72"/>
  <c r="L39" i="72"/>
  <c r="L40" i="72"/>
  <c r="L43" i="72"/>
  <c r="L7" i="71"/>
  <c r="L8" i="71"/>
  <c r="L9" i="71"/>
  <c r="L10" i="71"/>
  <c r="L11" i="71"/>
  <c r="L18" i="71"/>
  <c r="L19" i="71"/>
  <c r="L20" i="71"/>
  <c r="L21" i="71"/>
  <c r="L22" i="71"/>
  <c r="L23" i="71"/>
  <c r="L24" i="71"/>
  <c r="L32" i="71"/>
  <c r="L33" i="71"/>
  <c r="L34" i="71"/>
  <c r="L35" i="71"/>
  <c r="L36" i="71"/>
  <c r="L37" i="71"/>
  <c r="L38" i="71"/>
  <c r="L39" i="71"/>
  <c r="L40" i="71"/>
  <c r="L43" i="71"/>
  <c r="L7" i="70"/>
  <c r="L8" i="70"/>
  <c r="L9" i="70"/>
  <c r="L10" i="70"/>
  <c r="L11" i="70"/>
  <c r="L18" i="70"/>
  <c r="L19" i="70"/>
  <c r="L20" i="70"/>
  <c r="L21" i="70"/>
  <c r="L22" i="70"/>
  <c r="L23" i="70"/>
  <c r="L24" i="70"/>
  <c r="L32" i="70"/>
  <c r="L33" i="70"/>
  <c r="L34" i="70"/>
  <c r="L35" i="70"/>
  <c r="L36" i="70"/>
  <c r="L37" i="70"/>
  <c r="L38" i="70"/>
  <c r="L39" i="70"/>
  <c r="L40" i="70"/>
  <c r="L43" i="70"/>
  <c r="L7" i="69"/>
  <c r="L8" i="69"/>
  <c r="L9" i="69"/>
  <c r="L10" i="69"/>
  <c r="L11" i="69"/>
  <c r="L18" i="69"/>
  <c r="L19" i="69"/>
  <c r="L20" i="69"/>
  <c r="L21" i="69"/>
  <c r="L22" i="69"/>
  <c r="L23" i="69"/>
  <c r="L24" i="69"/>
  <c r="L32" i="69"/>
  <c r="L33" i="69"/>
  <c r="L34" i="69"/>
  <c r="L35" i="69"/>
  <c r="L36" i="69"/>
  <c r="L37" i="69"/>
  <c r="L38" i="69"/>
  <c r="L39" i="69"/>
  <c r="L40" i="69"/>
  <c r="L43" i="69"/>
  <c r="L7" i="68"/>
  <c r="L8" i="68"/>
  <c r="L9" i="68"/>
  <c r="L10" i="68"/>
  <c r="L11" i="68"/>
  <c r="L18" i="68"/>
  <c r="L19" i="68"/>
  <c r="L20" i="68"/>
  <c r="L21" i="68"/>
  <c r="L22" i="68"/>
  <c r="L23" i="68"/>
  <c r="L24" i="68"/>
  <c r="L32" i="68"/>
  <c r="L33" i="68"/>
  <c r="L34" i="68"/>
  <c r="L35" i="68"/>
  <c r="L36" i="68"/>
  <c r="L37" i="68"/>
  <c r="L38" i="68"/>
  <c r="L39" i="68"/>
  <c r="L40" i="68"/>
  <c r="L43" i="68"/>
  <c r="L7" i="67"/>
  <c r="L8" i="67"/>
  <c r="L9" i="67"/>
  <c r="L10" i="67"/>
  <c r="L11" i="67"/>
  <c r="L18" i="67"/>
  <c r="L19" i="67"/>
  <c r="L20" i="67"/>
  <c r="L21" i="67"/>
  <c r="L22" i="67"/>
  <c r="L23" i="67"/>
  <c r="L24" i="67"/>
  <c r="L32" i="67"/>
  <c r="L33" i="67"/>
  <c r="L34" i="67"/>
  <c r="L35" i="67"/>
  <c r="L36" i="67"/>
  <c r="L37" i="67"/>
  <c r="L38" i="67"/>
  <c r="L39" i="67"/>
  <c r="L40" i="67"/>
  <c r="L43" i="67"/>
  <c r="L7" i="66"/>
  <c r="L8" i="66"/>
  <c r="L9" i="66"/>
  <c r="L10" i="66"/>
  <c r="L11" i="66"/>
  <c r="L18" i="66"/>
  <c r="L19" i="66"/>
  <c r="L20" i="66"/>
  <c r="L21" i="66"/>
  <c r="L22" i="66"/>
  <c r="L23" i="66"/>
  <c r="L24" i="66"/>
  <c r="L32" i="66"/>
  <c r="L33" i="66"/>
  <c r="L34" i="66"/>
  <c r="L35" i="66"/>
  <c r="L36" i="66"/>
  <c r="L37" i="66"/>
  <c r="L38" i="66"/>
  <c r="L39" i="66"/>
  <c r="L40" i="66"/>
  <c r="L43" i="66"/>
  <c r="L7" i="65"/>
  <c r="L8" i="65"/>
  <c r="L9" i="65"/>
  <c r="L10" i="65"/>
  <c r="L11" i="65"/>
  <c r="L18" i="65"/>
  <c r="L19" i="65"/>
  <c r="L20" i="65"/>
  <c r="L21" i="65"/>
  <c r="L22" i="65"/>
  <c r="L23" i="65"/>
  <c r="L24" i="65"/>
  <c r="L32" i="65"/>
  <c r="L33" i="65"/>
  <c r="L34" i="65"/>
  <c r="L35" i="65"/>
  <c r="L36" i="65"/>
  <c r="L37" i="65"/>
  <c r="L38" i="65"/>
  <c r="L39" i="65"/>
  <c r="L40" i="65"/>
  <c r="L43" i="65"/>
  <c r="L7" i="50"/>
  <c r="L8" i="50"/>
  <c r="L9" i="50"/>
  <c r="L10" i="50"/>
  <c r="L11" i="50"/>
  <c r="L18" i="50"/>
  <c r="L19" i="50"/>
  <c r="L20" i="50"/>
  <c r="L21" i="50"/>
  <c r="L22" i="50"/>
  <c r="L23" i="50"/>
  <c r="L24" i="50"/>
  <c r="L32" i="50"/>
  <c r="L33" i="50"/>
  <c r="L34" i="50"/>
  <c r="L35" i="50"/>
  <c r="L36" i="50"/>
  <c r="L37" i="50"/>
  <c r="L38" i="50"/>
  <c r="L39" i="50"/>
  <c r="L40" i="50"/>
  <c r="L43" i="50"/>
  <c r="L43" i="37"/>
  <c r="M18" i="2"/>
  <c r="M19" i="2"/>
  <c r="M20" i="2"/>
  <c r="M21" i="2"/>
  <c r="M22" i="2"/>
  <c r="M23" i="2"/>
  <c r="M24" i="2"/>
  <c r="M11" i="2"/>
  <c r="M40" i="2"/>
  <c r="M43" i="2"/>
  <c r="M18" i="3"/>
  <c r="M19" i="3"/>
  <c r="M20" i="3"/>
  <c r="M21" i="3"/>
  <c r="M22" i="3"/>
  <c r="M23" i="3"/>
  <c r="M24" i="3"/>
  <c r="M11" i="3"/>
  <c r="M40" i="3"/>
  <c r="M43" i="3"/>
  <c r="M18" i="51"/>
  <c r="M19" i="51"/>
  <c r="M20" i="51"/>
  <c r="M21" i="51"/>
  <c r="M22" i="51"/>
  <c r="M23" i="51"/>
  <c r="M24" i="51"/>
  <c r="M11" i="51"/>
  <c r="M40" i="51"/>
  <c r="M43" i="51"/>
  <c r="M18" i="41"/>
  <c r="M19" i="41"/>
  <c r="M20" i="41"/>
  <c r="M21" i="41"/>
  <c r="M22" i="41"/>
  <c r="M23" i="41"/>
  <c r="M24" i="41"/>
  <c r="M11" i="41"/>
  <c r="M40" i="41"/>
  <c r="M43" i="41"/>
  <c r="M18" i="42"/>
  <c r="M19" i="42"/>
  <c r="M20" i="42"/>
  <c r="M21" i="42"/>
  <c r="M22" i="42"/>
  <c r="M23" i="42"/>
  <c r="M24" i="42"/>
  <c r="M11" i="42"/>
  <c r="M40" i="42"/>
  <c r="M43" i="42"/>
  <c r="M18" i="43"/>
  <c r="M19" i="43"/>
  <c r="M20" i="43"/>
  <c r="M21" i="43"/>
  <c r="M22" i="43"/>
  <c r="M23" i="43"/>
  <c r="M24" i="43"/>
  <c r="M11" i="43"/>
  <c r="M40" i="43"/>
  <c r="M43" i="43"/>
  <c r="M18" i="44"/>
  <c r="M19" i="44"/>
  <c r="M20" i="44"/>
  <c r="M21" i="44"/>
  <c r="M22" i="44"/>
  <c r="M23" i="44"/>
  <c r="M24" i="44"/>
  <c r="M11" i="44"/>
  <c r="M40" i="44"/>
  <c r="M43" i="44"/>
  <c r="M18" i="52"/>
  <c r="M19" i="52"/>
  <c r="M20" i="52"/>
  <c r="M21" i="52"/>
  <c r="M22" i="52"/>
  <c r="M23" i="52"/>
  <c r="M24" i="52"/>
  <c r="M11" i="52"/>
  <c r="M40" i="52"/>
  <c r="M43" i="52"/>
  <c r="M18" i="53"/>
  <c r="M19" i="53"/>
  <c r="M20" i="53"/>
  <c r="M21" i="53"/>
  <c r="M22" i="53"/>
  <c r="M23" i="53"/>
  <c r="M24" i="53"/>
  <c r="M11" i="53"/>
  <c r="M40" i="53"/>
  <c r="M43" i="53"/>
  <c r="M18" i="54"/>
  <c r="M19" i="54"/>
  <c r="M20" i="54"/>
  <c r="M21" i="54"/>
  <c r="M22" i="54"/>
  <c r="M23" i="54"/>
  <c r="M24" i="54"/>
  <c r="M11" i="54"/>
  <c r="M40" i="54"/>
  <c r="M43" i="54"/>
  <c r="M18" i="45"/>
  <c r="M19" i="45"/>
  <c r="M20" i="45"/>
  <c r="M21" i="45"/>
  <c r="M22" i="45"/>
  <c r="M23" i="45"/>
  <c r="M24" i="45"/>
  <c r="M11" i="45"/>
  <c r="M40" i="45"/>
  <c r="M43" i="45"/>
  <c r="M18" i="46"/>
  <c r="M19" i="46"/>
  <c r="M20" i="46"/>
  <c r="M21" i="46"/>
  <c r="M22" i="46"/>
  <c r="M23" i="46"/>
  <c r="M24" i="46"/>
  <c r="M11" i="46"/>
  <c r="M40" i="46"/>
  <c r="M43" i="46"/>
  <c r="M18" i="47"/>
  <c r="M19" i="47"/>
  <c r="M20" i="47"/>
  <c r="M21" i="47"/>
  <c r="M22" i="47"/>
  <c r="M23" i="47"/>
  <c r="M24" i="47"/>
  <c r="M11" i="47"/>
  <c r="M40" i="47"/>
  <c r="M43" i="47"/>
  <c r="M18" i="48"/>
  <c r="M19" i="48"/>
  <c r="M20" i="48"/>
  <c r="M21" i="48"/>
  <c r="M22" i="48"/>
  <c r="M23" i="48"/>
  <c r="M24" i="48"/>
  <c r="M11" i="48"/>
  <c r="M40" i="48"/>
  <c r="M43" i="48"/>
  <c r="M18" i="49"/>
  <c r="M19" i="49"/>
  <c r="M20" i="49"/>
  <c r="M21" i="49"/>
  <c r="M22" i="49"/>
  <c r="M23" i="49"/>
  <c r="M24" i="49"/>
  <c r="M11" i="49"/>
  <c r="M40" i="49"/>
  <c r="M43" i="49"/>
  <c r="M18" i="64"/>
  <c r="M19" i="64"/>
  <c r="M20" i="64"/>
  <c r="M21" i="64"/>
  <c r="M22" i="64"/>
  <c r="M23" i="64"/>
  <c r="M24" i="64"/>
  <c r="M11" i="64"/>
  <c r="M40" i="64"/>
  <c r="M43" i="64"/>
  <c r="M18" i="63"/>
  <c r="M19" i="63"/>
  <c r="M20" i="63"/>
  <c r="M21" i="63"/>
  <c r="M22" i="63"/>
  <c r="M23" i="63"/>
  <c r="M24" i="63"/>
  <c r="M11" i="63"/>
  <c r="M40" i="63"/>
  <c r="M43" i="63"/>
  <c r="M18" i="62"/>
  <c r="M19" i="62"/>
  <c r="M20" i="62"/>
  <c r="M21" i="62"/>
  <c r="M22" i="62"/>
  <c r="M23" i="62"/>
  <c r="M24" i="62"/>
  <c r="M11" i="62"/>
  <c r="M40" i="62"/>
  <c r="M43" i="62"/>
  <c r="M18" i="61"/>
  <c r="M19" i="61"/>
  <c r="M20" i="61"/>
  <c r="M21" i="61"/>
  <c r="M22" i="61"/>
  <c r="M23" i="61"/>
  <c r="M24" i="61"/>
  <c r="M11" i="61"/>
  <c r="M40" i="61"/>
  <c r="M43" i="61"/>
  <c r="M18" i="60"/>
  <c r="M19" i="60"/>
  <c r="M20" i="60"/>
  <c r="M21" i="60"/>
  <c r="M22" i="60"/>
  <c r="M23" i="60"/>
  <c r="M24" i="60"/>
  <c r="M11" i="60"/>
  <c r="M40" i="60"/>
  <c r="M43" i="60"/>
  <c r="M18" i="59"/>
  <c r="M19" i="59"/>
  <c r="M20" i="59"/>
  <c r="M21" i="59"/>
  <c r="M22" i="59"/>
  <c r="M23" i="59"/>
  <c r="M24" i="59"/>
  <c r="M11" i="59"/>
  <c r="M40" i="59"/>
  <c r="M43" i="59"/>
  <c r="M18" i="58"/>
  <c r="M19" i="58"/>
  <c r="M20" i="58"/>
  <c r="M21" i="58"/>
  <c r="M22" i="58"/>
  <c r="M23" i="58"/>
  <c r="M24" i="58"/>
  <c r="M11" i="58"/>
  <c r="M40" i="58"/>
  <c r="M43" i="58"/>
  <c r="M18" i="57"/>
  <c r="M19" i="57"/>
  <c r="M20" i="57"/>
  <c r="M21" i="57"/>
  <c r="M22" i="57"/>
  <c r="M23" i="57"/>
  <c r="M24" i="57"/>
  <c r="M11" i="57"/>
  <c r="M40" i="57"/>
  <c r="M43" i="57"/>
  <c r="M18" i="56"/>
  <c r="M19" i="56"/>
  <c r="M20" i="56"/>
  <c r="M21" i="56"/>
  <c r="M22" i="56"/>
  <c r="M23" i="56"/>
  <c r="M24" i="56"/>
  <c r="M11" i="56"/>
  <c r="M40" i="56"/>
  <c r="M43" i="56"/>
  <c r="M18" i="55"/>
  <c r="M19" i="55"/>
  <c r="M20" i="55"/>
  <c r="M21" i="55"/>
  <c r="M22" i="55"/>
  <c r="M23" i="55"/>
  <c r="M24" i="55"/>
  <c r="M11" i="55"/>
  <c r="M40" i="55"/>
  <c r="M43" i="55"/>
  <c r="M18" i="87"/>
  <c r="M19" i="87"/>
  <c r="M20" i="87"/>
  <c r="M21" i="87"/>
  <c r="M22" i="87"/>
  <c r="M23" i="87"/>
  <c r="M24" i="87"/>
  <c r="M11" i="87"/>
  <c r="M40" i="87"/>
  <c r="M43" i="87"/>
  <c r="M18" i="86"/>
  <c r="M19" i="86"/>
  <c r="M20" i="86"/>
  <c r="M21" i="86"/>
  <c r="M22" i="86"/>
  <c r="M23" i="86"/>
  <c r="M24" i="86"/>
  <c r="M11" i="86"/>
  <c r="M40" i="86"/>
  <c r="M43" i="86"/>
  <c r="M18" i="85"/>
  <c r="M19" i="85"/>
  <c r="M20" i="85"/>
  <c r="M21" i="85"/>
  <c r="M22" i="85"/>
  <c r="M23" i="85"/>
  <c r="M24" i="85"/>
  <c r="M11" i="85"/>
  <c r="M40" i="85"/>
  <c r="M43" i="85"/>
  <c r="M18" i="84"/>
  <c r="M19" i="84"/>
  <c r="M20" i="84"/>
  <c r="M21" i="84"/>
  <c r="M22" i="84"/>
  <c r="M23" i="84"/>
  <c r="M24" i="84"/>
  <c r="M11" i="84"/>
  <c r="M40" i="84"/>
  <c r="M43" i="84"/>
  <c r="M18" i="83"/>
  <c r="M19" i="83"/>
  <c r="M20" i="83"/>
  <c r="M21" i="83"/>
  <c r="M22" i="83"/>
  <c r="M23" i="83"/>
  <c r="M24" i="83"/>
  <c r="M11" i="83"/>
  <c r="M40" i="83"/>
  <c r="M43" i="83"/>
  <c r="M18" i="82"/>
  <c r="M19" i="82"/>
  <c r="M20" i="82"/>
  <c r="M21" i="82"/>
  <c r="M22" i="82"/>
  <c r="M23" i="82"/>
  <c r="M24" i="82"/>
  <c r="M11" i="82"/>
  <c r="M40" i="82"/>
  <c r="M43" i="82"/>
  <c r="M18" i="81"/>
  <c r="M19" i="81"/>
  <c r="M20" i="81"/>
  <c r="M21" i="81"/>
  <c r="M22" i="81"/>
  <c r="M23" i="81"/>
  <c r="M24" i="81"/>
  <c r="M11" i="81"/>
  <c r="M40" i="81"/>
  <c r="M43" i="81"/>
  <c r="M18" i="80"/>
  <c r="M19" i="80"/>
  <c r="M20" i="80"/>
  <c r="M21" i="80"/>
  <c r="M22" i="80"/>
  <c r="M23" i="80"/>
  <c r="M24" i="80"/>
  <c r="M11" i="80"/>
  <c r="M40" i="80"/>
  <c r="M43" i="80"/>
  <c r="M18" i="79"/>
  <c r="M19" i="79"/>
  <c r="M20" i="79"/>
  <c r="M21" i="79"/>
  <c r="M22" i="79"/>
  <c r="M23" i="79"/>
  <c r="M24" i="79"/>
  <c r="M11" i="79"/>
  <c r="M40" i="79"/>
  <c r="M43" i="79"/>
  <c r="M18" i="78"/>
  <c r="M19" i="78"/>
  <c r="M20" i="78"/>
  <c r="M21" i="78"/>
  <c r="M22" i="78"/>
  <c r="M23" i="78"/>
  <c r="M24" i="78"/>
  <c r="M11" i="78"/>
  <c r="M40" i="78"/>
  <c r="M43" i="78"/>
  <c r="M18" i="77"/>
  <c r="M19" i="77"/>
  <c r="M20" i="77"/>
  <c r="M21" i="77"/>
  <c r="M22" i="77"/>
  <c r="M23" i="77"/>
  <c r="M24" i="77"/>
  <c r="M11" i="77"/>
  <c r="M40" i="77"/>
  <c r="M43" i="77"/>
  <c r="M18" i="76"/>
  <c r="M19" i="76"/>
  <c r="M20" i="76"/>
  <c r="M21" i="76"/>
  <c r="M22" i="76"/>
  <c r="M23" i="76"/>
  <c r="M24" i="76"/>
  <c r="M11" i="76"/>
  <c r="M40" i="76"/>
  <c r="M43" i="76"/>
  <c r="M18" i="75"/>
  <c r="M19" i="75"/>
  <c r="M20" i="75"/>
  <c r="M21" i="75"/>
  <c r="M22" i="75"/>
  <c r="M23" i="75"/>
  <c r="M24" i="75"/>
  <c r="M11" i="75"/>
  <c r="M40" i="75"/>
  <c r="M43" i="75"/>
  <c r="M18" i="74"/>
  <c r="M19" i="74"/>
  <c r="M20" i="74"/>
  <c r="M21" i="74"/>
  <c r="M22" i="74"/>
  <c r="M23" i="74"/>
  <c r="M24" i="74"/>
  <c r="M11" i="74"/>
  <c r="M40" i="74"/>
  <c r="M43" i="74"/>
  <c r="M18" i="73"/>
  <c r="M19" i="73"/>
  <c r="M20" i="73"/>
  <c r="M21" i="73"/>
  <c r="M22" i="73"/>
  <c r="M23" i="73"/>
  <c r="M24" i="73"/>
  <c r="M11" i="73"/>
  <c r="M40" i="73"/>
  <c r="M43" i="73"/>
  <c r="M18" i="72"/>
  <c r="M19" i="72"/>
  <c r="M20" i="72"/>
  <c r="M21" i="72"/>
  <c r="M22" i="72"/>
  <c r="M23" i="72"/>
  <c r="M24" i="72"/>
  <c r="M11" i="72"/>
  <c r="M40" i="72"/>
  <c r="M43" i="72"/>
  <c r="M18" i="71"/>
  <c r="M19" i="71"/>
  <c r="M20" i="71"/>
  <c r="M21" i="71"/>
  <c r="M22" i="71"/>
  <c r="M23" i="71"/>
  <c r="M24" i="71"/>
  <c r="M11" i="71"/>
  <c r="M40" i="71"/>
  <c r="M43" i="71"/>
  <c r="M18" i="70"/>
  <c r="M19" i="70"/>
  <c r="M20" i="70"/>
  <c r="M21" i="70"/>
  <c r="M22" i="70"/>
  <c r="M23" i="70"/>
  <c r="M24" i="70"/>
  <c r="M11" i="70"/>
  <c r="M40" i="70"/>
  <c r="M43" i="70"/>
  <c r="M18" i="69"/>
  <c r="M19" i="69"/>
  <c r="M20" i="69"/>
  <c r="M21" i="69"/>
  <c r="M22" i="69"/>
  <c r="M23" i="69"/>
  <c r="M24" i="69"/>
  <c r="M11" i="69"/>
  <c r="M40" i="69"/>
  <c r="M43" i="69"/>
  <c r="M18" i="68"/>
  <c r="M19" i="68"/>
  <c r="M20" i="68"/>
  <c r="M21" i="68"/>
  <c r="M22" i="68"/>
  <c r="M23" i="68"/>
  <c r="M24" i="68"/>
  <c r="M11" i="68"/>
  <c r="M40" i="68"/>
  <c r="M43" i="68"/>
  <c r="M18" i="67"/>
  <c r="M19" i="67"/>
  <c r="M20" i="67"/>
  <c r="M21" i="67"/>
  <c r="M22" i="67"/>
  <c r="M23" i="67"/>
  <c r="M24" i="67"/>
  <c r="M11" i="67"/>
  <c r="M40" i="67"/>
  <c r="M43" i="67"/>
  <c r="M18" i="66"/>
  <c r="M19" i="66"/>
  <c r="M20" i="66"/>
  <c r="M21" i="66"/>
  <c r="M22" i="66"/>
  <c r="M23" i="66"/>
  <c r="M24" i="66"/>
  <c r="M11" i="66"/>
  <c r="M40" i="66"/>
  <c r="M43" i="66"/>
  <c r="M18" i="65"/>
  <c r="M19" i="65"/>
  <c r="M20" i="65"/>
  <c r="M21" i="65"/>
  <c r="M22" i="65"/>
  <c r="M23" i="65"/>
  <c r="M24" i="65"/>
  <c r="M11" i="65"/>
  <c r="M40" i="65"/>
  <c r="M43" i="65"/>
  <c r="M18" i="50"/>
  <c r="M19" i="50"/>
  <c r="M20" i="50"/>
  <c r="M21" i="50"/>
  <c r="M22" i="50"/>
  <c r="M23" i="50"/>
  <c r="M24" i="50"/>
  <c r="M11" i="50"/>
  <c r="M40" i="50"/>
  <c r="M43" i="50"/>
  <c r="M43" i="37"/>
  <c r="O11" i="2"/>
  <c r="O24" i="2"/>
  <c r="O40" i="2"/>
  <c r="O43" i="2"/>
  <c r="O11" i="3"/>
  <c r="O24" i="3"/>
  <c r="O40" i="3"/>
  <c r="O43" i="3"/>
  <c r="O11" i="51"/>
  <c r="O24" i="51"/>
  <c r="O40" i="51"/>
  <c r="O43" i="51"/>
  <c r="O11" i="41"/>
  <c r="O24" i="41"/>
  <c r="O40" i="41"/>
  <c r="O43" i="41"/>
  <c r="O11" i="42"/>
  <c r="O24" i="42"/>
  <c r="O40" i="42"/>
  <c r="O43" i="42"/>
  <c r="O11" i="43"/>
  <c r="O24" i="43"/>
  <c r="O40" i="43"/>
  <c r="O43" i="43"/>
  <c r="O11" i="44"/>
  <c r="O24" i="44"/>
  <c r="O40" i="44"/>
  <c r="O43" i="44"/>
  <c r="O11" i="52"/>
  <c r="O24" i="52"/>
  <c r="O40" i="52"/>
  <c r="O43" i="52"/>
  <c r="O11" i="53"/>
  <c r="O24" i="53"/>
  <c r="O40" i="53"/>
  <c r="O43" i="53"/>
  <c r="O11" i="54"/>
  <c r="O24" i="54"/>
  <c r="O40" i="54"/>
  <c r="O43" i="54"/>
  <c r="O11" i="45"/>
  <c r="O24" i="45"/>
  <c r="O40" i="45"/>
  <c r="O43" i="45"/>
  <c r="O11" i="46"/>
  <c r="O24" i="46"/>
  <c r="O40" i="46"/>
  <c r="O43" i="46"/>
  <c r="O11" i="47"/>
  <c r="O24" i="47"/>
  <c r="O40" i="47"/>
  <c r="O43" i="47"/>
  <c r="O11" i="48"/>
  <c r="O24" i="48"/>
  <c r="O40" i="48"/>
  <c r="O43" i="48"/>
  <c r="O11" i="49"/>
  <c r="O24" i="49"/>
  <c r="O40" i="49"/>
  <c r="O43" i="49"/>
  <c r="O11" i="64"/>
  <c r="O24" i="64"/>
  <c r="O40" i="64"/>
  <c r="O43" i="64"/>
  <c r="O11" i="63"/>
  <c r="O24" i="63"/>
  <c r="O40" i="63"/>
  <c r="O43" i="63"/>
  <c r="O11" i="62"/>
  <c r="O24" i="62"/>
  <c r="O40" i="62"/>
  <c r="O43" i="62"/>
  <c r="O11" i="61"/>
  <c r="O24" i="61"/>
  <c r="O40" i="61"/>
  <c r="O43" i="61"/>
  <c r="O11" i="60"/>
  <c r="O24" i="60"/>
  <c r="O40" i="60"/>
  <c r="O43" i="60"/>
  <c r="O11" i="59"/>
  <c r="O24" i="59"/>
  <c r="O40" i="59"/>
  <c r="O43" i="59"/>
  <c r="O11" i="58"/>
  <c r="O24" i="58"/>
  <c r="O40" i="58"/>
  <c r="O43" i="58"/>
  <c r="O11" i="56"/>
  <c r="O24" i="56"/>
  <c r="O40" i="56"/>
  <c r="O43" i="56"/>
  <c r="O11" i="55"/>
  <c r="O24" i="55"/>
  <c r="O40" i="55"/>
  <c r="O43" i="55"/>
  <c r="O11" i="87"/>
  <c r="O24" i="87"/>
  <c r="O40" i="87"/>
  <c r="O43" i="87"/>
  <c r="O11" i="86"/>
  <c r="O24" i="86"/>
  <c r="O40" i="86"/>
  <c r="O43" i="86"/>
  <c r="O11" i="85"/>
  <c r="O24" i="85"/>
  <c r="O40" i="85"/>
  <c r="O43" i="85"/>
  <c r="O11" i="84"/>
  <c r="O24" i="84"/>
  <c r="O40" i="84"/>
  <c r="O43" i="84"/>
  <c r="O11" i="83"/>
  <c r="O24" i="83"/>
  <c r="O40" i="83"/>
  <c r="O43" i="83"/>
  <c r="O11" i="82"/>
  <c r="O24" i="82"/>
  <c r="O40" i="82"/>
  <c r="O43" i="82"/>
  <c r="O11" i="81"/>
  <c r="O24" i="81"/>
  <c r="O40" i="81"/>
  <c r="O43" i="81"/>
  <c r="O11" i="80"/>
  <c r="O24" i="80"/>
  <c r="O40" i="80"/>
  <c r="O43" i="80"/>
  <c r="O11" i="79"/>
  <c r="O24" i="79"/>
  <c r="O40" i="79"/>
  <c r="O43" i="79"/>
  <c r="O11" i="77"/>
  <c r="O24" i="77"/>
  <c r="O40" i="77"/>
  <c r="O43" i="77"/>
  <c r="O11" i="76"/>
  <c r="O24" i="76"/>
  <c r="O40" i="76"/>
  <c r="O43" i="76"/>
  <c r="O11" i="75"/>
  <c r="O24" i="75"/>
  <c r="O40" i="75"/>
  <c r="O43" i="75"/>
  <c r="O11" i="74"/>
  <c r="O24" i="74"/>
  <c r="O40" i="74"/>
  <c r="O43" i="74"/>
  <c r="O11" i="73"/>
  <c r="O24" i="73"/>
  <c r="O40" i="73"/>
  <c r="O43" i="73"/>
  <c r="O11" i="72"/>
  <c r="O24" i="72"/>
  <c r="O40" i="72"/>
  <c r="O43" i="72"/>
  <c r="O11" i="71"/>
  <c r="O24" i="71"/>
  <c r="O40" i="71"/>
  <c r="O43" i="71"/>
  <c r="O11" i="70"/>
  <c r="O24" i="70"/>
  <c r="O40" i="70"/>
  <c r="O43" i="70"/>
  <c r="O11" i="69"/>
  <c r="O24" i="69"/>
  <c r="O40" i="69"/>
  <c r="O43" i="69"/>
  <c r="O11" i="68"/>
  <c r="O24" i="68"/>
  <c r="O40" i="68"/>
  <c r="O43" i="68"/>
  <c r="O11" i="67"/>
  <c r="O24" i="67"/>
  <c r="O11" i="66"/>
  <c r="O24" i="66"/>
  <c r="O40" i="66"/>
  <c r="O43" i="66"/>
  <c r="O11" i="65"/>
  <c r="O24" i="65"/>
  <c r="O40" i="65"/>
  <c r="O43" i="65"/>
  <c r="O11" i="50"/>
  <c r="O24" i="50"/>
  <c r="O40" i="50"/>
  <c r="O43" i="50"/>
  <c r="O43" i="37"/>
  <c r="P43" i="37"/>
  <c r="B7" i="40"/>
  <c r="B8" i="40"/>
  <c r="B19" i="86"/>
  <c r="B20" i="86"/>
  <c r="B21" i="86"/>
  <c r="B22" i="86"/>
  <c r="B24" i="86"/>
  <c r="B9" i="40"/>
  <c r="B26" i="86"/>
  <c r="B32" i="86"/>
  <c r="B33" i="86"/>
  <c r="B34" i="86"/>
  <c r="B35" i="86"/>
  <c r="B36" i="86"/>
  <c r="B37" i="86"/>
  <c r="B38" i="86"/>
  <c r="B39" i="86"/>
  <c r="B40" i="86"/>
  <c r="D6" i="40"/>
  <c r="B49" i="86"/>
  <c r="B46" i="86"/>
  <c r="B4" i="40"/>
  <c r="B5" i="40"/>
  <c r="B6" i="40"/>
  <c r="B11" i="40"/>
  <c r="A9" i="40"/>
  <c r="P33" i="78"/>
  <c r="B33" i="2"/>
  <c r="P33" i="2"/>
  <c r="B33" i="3"/>
  <c r="E33" i="3"/>
  <c r="P33" i="3"/>
  <c r="B33" i="51"/>
  <c r="P33" i="51"/>
  <c r="B33" i="41"/>
  <c r="P33" i="41"/>
  <c r="B33" i="42"/>
  <c r="P33" i="42"/>
  <c r="B33" i="43"/>
  <c r="P33" i="43"/>
  <c r="B33" i="44"/>
  <c r="P33" i="44"/>
  <c r="B33" i="52"/>
  <c r="P33" i="52"/>
  <c r="B33" i="53"/>
  <c r="P33" i="53"/>
  <c r="B33" i="54"/>
  <c r="P33" i="54"/>
  <c r="B33" i="45"/>
  <c r="P33" i="45"/>
  <c r="B33" i="46"/>
  <c r="P33" i="46"/>
  <c r="B33" i="47"/>
  <c r="P33" i="47"/>
  <c r="B33" i="48"/>
  <c r="P33" i="48"/>
  <c r="B33" i="49"/>
  <c r="P33" i="49"/>
  <c r="B33" i="64"/>
  <c r="P33" i="64"/>
  <c r="B33" i="63"/>
  <c r="P33" i="63"/>
  <c r="B33" i="62"/>
  <c r="P33" i="62"/>
  <c r="B33" i="61"/>
  <c r="P33" i="61"/>
  <c r="B33" i="60"/>
  <c r="P33" i="60"/>
  <c r="B33" i="59"/>
  <c r="P33" i="59"/>
  <c r="B33" i="58"/>
  <c r="P33" i="58"/>
  <c r="P33" i="57"/>
  <c r="B33" i="56"/>
  <c r="P33" i="56"/>
  <c r="B33" i="55"/>
  <c r="P33" i="55"/>
  <c r="B33" i="87"/>
  <c r="P33" i="87"/>
  <c r="P33" i="86"/>
  <c r="B33" i="85"/>
  <c r="P33" i="85"/>
  <c r="B33" i="84"/>
  <c r="P33" i="84"/>
  <c r="B33" i="83"/>
  <c r="P33" i="83"/>
  <c r="B33" i="82"/>
  <c r="P33" i="82"/>
  <c r="B33" i="81"/>
  <c r="P33" i="81"/>
  <c r="B33" i="80"/>
  <c r="P33" i="80"/>
  <c r="B33" i="79"/>
  <c r="P33" i="79"/>
  <c r="B33" i="77"/>
  <c r="P33" i="77"/>
  <c r="B33" i="76"/>
  <c r="P33" i="76"/>
  <c r="B33" i="75"/>
  <c r="P33" i="75"/>
  <c r="B33" i="74"/>
  <c r="P33" i="74"/>
  <c r="B33" i="73"/>
  <c r="P33" i="73"/>
  <c r="B33" i="72"/>
  <c r="P33" i="72"/>
  <c r="B33" i="71"/>
  <c r="P33" i="71"/>
  <c r="B33" i="70"/>
  <c r="P33" i="70"/>
  <c r="B33" i="69"/>
  <c r="P33" i="69"/>
  <c r="B33" i="68"/>
  <c r="P33" i="68"/>
  <c r="P33" i="67"/>
  <c r="B33" i="66"/>
  <c r="P33" i="66"/>
  <c r="B33" i="65"/>
  <c r="P33" i="65"/>
  <c r="B33" i="50"/>
  <c r="P33" i="50"/>
  <c r="P33" i="37"/>
  <c r="B32" i="2"/>
  <c r="B34" i="2"/>
  <c r="B35" i="2"/>
  <c r="B36" i="2"/>
  <c r="B37" i="2"/>
  <c r="B38" i="2"/>
  <c r="B39" i="2"/>
  <c r="B40" i="2"/>
  <c r="B32" i="3"/>
  <c r="B34" i="3"/>
  <c r="B35" i="3"/>
  <c r="B36" i="3"/>
  <c r="B37" i="3"/>
  <c r="B38" i="3"/>
  <c r="B39" i="3"/>
  <c r="B40" i="3"/>
  <c r="B32" i="51"/>
  <c r="B34" i="51"/>
  <c r="B35" i="51"/>
  <c r="B36" i="51"/>
  <c r="B37" i="51"/>
  <c r="B38" i="51"/>
  <c r="B39" i="51"/>
  <c r="B40" i="51"/>
  <c r="B32" i="41"/>
  <c r="B34" i="41"/>
  <c r="B35" i="41"/>
  <c r="B36" i="41"/>
  <c r="B37" i="41"/>
  <c r="B38" i="41"/>
  <c r="B39" i="41"/>
  <c r="B40" i="41"/>
  <c r="B32" i="42"/>
  <c r="B34" i="42"/>
  <c r="B35" i="42"/>
  <c r="B36" i="42"/>
  <c r="B37" i="42"/>
  <c r="B38" i="42"/>
  <c r="B39" i="42"/>
  <c r="B40" i="42"/>
  <c r="B32" i="43"/>
  <c r="B34" i="43"/>
  <c r="B35" i="43"/>
  <c r="B36" i="43"/>
  <c r="B37" i="43"/>
  <c r="B38" i="43"/>
  <c r="B39" i="43"/>
  <c r="B40" i="43"/>
  <c r="B32" i="44"/>
  <c r="B34" i="44"/>
  <c r="B35" i="44"/>
  <c r="B36" i="44"/>
  <c r="B37" i="44"/>
  <c r="B38" i="44"/>
  <c r="B39" i="44"/>
  <c r="B40" i="44"/>
  <c r="B32" i="52"/>
  <c r="B34" i="52"/>
  <c r="B35" i="52"/>
  <c r="B36" i="52"/>
  <c r="B37" i="52"/>
  <c r="B38" i="52"/>
  <c r="B39" i="52"/>
  <c r="B40" i="52"/>
  <c r="B32" i="53"/>
  <c r="B34" i="53"/>
  <c r="B35" i="53"/>
  <c r="B36" i="53"/>
  <c r="B37" i="53"/>
  <c r="B38" i="53"/>
  <c r="B39" i="53"/>
  <c r="B40" i="53"/>
  <c r="B32" i="54"/>
  <c r="B34" i="54"/>
  <c r="B35" i="54"/>
  <c r="B36" i="54"/>
  <c r="B37" i="54"/>
  <c r="B38" i="54"/>
  <c r="B39" i="54"/>
  <c r="B40" i="54"/>
  <c r="B32" i="45"/>
  <c r="B34" i="45"/>
  <c r="B35" i="45"/>
  <c r="B36" i="45"/>
  <c r="B37" i="45"/>
  <c r="B38" i="45"/>
  <c r="B39" i="45"/>
  <c r="B40" i="45"/>
  <c r="B32" i="46"/>
  <c r="B34" i="46"/>
  <c r="B35" i="46"/>
  <c r="B36" i="46"/>
  <c r="B37" i="46"/>
  <c r="B38" i="46"/>
  <c r="B39" i="46"/>
  <c r="B40" i="46"/>
  <c r="B32" i="47"/>
  <c r="B34" i="47"/>
  <c r="B35" i="47"/>
  <c r="B36" i="47"/>
  <c r="B37" i="47"/>
  <c r="B38" i="47"/>
  <c r="B39" i="47"/>
  <c r="B40" i="47"/>
  <c r="B32" i="48"/>
  <c r="B34" i="48"/>
  <c r="B35" i="48"/>
  <c r="B36" i="48"/>
  <c r="B37" i="48"/>
  <c r="B38" i="48"/>
  <c r="B39" i="48"/>
  <c r="B40" i="48"/>
  <c r="B32" i="49"/>
  <c r="B34" i="49"/>
  <c r="B35" i="49"/>
  <c r="B36" i="49"/>
  <c r="B37" i="49"/>
  <c r="B38" i="49"/>
  <c r="B39" i="49"/>
  <c r="B40" i="49"/>
  <c r="B32" i="64"/>
  <c r="B34" i="64"/>
  <c r="B35" i="64"/>
  <c r="B36" i="64"/>
  <c r="B37" i="64"/>
  <c r="B38" i="64"/>
  <c r="B39" i="64"/>
  <c r="B40" i="64"/>
  <c r="B32" i="63"/>
  <c r="B34" i="63"/>
  <c r="B35" i="63"/>
  <c r="B36" i="63"/>
  <c r="B37" i="63"/>
  <c r="B38" i="63"/>
  <c r="B39" i="63"/>
  <c r="B40" i="63"/>
  <c r="B32" i="62"/>
  <c r="B34" i="62"/>
  <c r="B35" i="62"/>
  <c r="B36" i="62"/>
  <c r="B37" i="62"/>
  <c r="B38" i="62"/>
  <c r="B39" i="62"/>
  <c r="B40" i="62"/>
  <c r="B32" i="61"/>
  <c r="B34" i="61"/>
  <c r="B35" i="61"/>
  <c r="B36" i="61"/>
  <c r="B37" i="61"/>
  <c r="B38" i="61"/>
  <c r="B39" i="61"/>
  <c r="B40" i="61"/>
  <c r="B32" i="60"/>
  <c r="B34" i="60"/>
  <c r="B35" i="60"/>
  <c r="B36" i="60"/>
  <c r="B37" i="60"/>
  <c r="B38" i="60"/>
  <c r="B39" i="60"/>
  <c r="B40" i="60"/>
  <c r="B32" i="59"/>
  <c r="B34" i="59"/>
  <c r="B35" i="59"/>
  <c r="B36" i="59"/>
  <c r="B37" i="59"/>
  <c r="B38" i="59"/>
  <c r="B39" i="59"/>
  <c r="B40" i="59"/>
  <c r="B32" i="58"/>
  <c r="B34" i="58"/>
  <c r="B35" i="58"/>
  <c r="B36" i="58"/>
  <c r="B37" i="58"/>
  <c r="B38" i="58"/>
  <c r="B39" i="58"/>
  <c r="B40" i="58"/>
  <c r="B32" i="56"/>
  <c r="B34" i="56"/>
  <c r="B35" i="56"/>
  <c r="B36" i="56"/>
  <c r="B37" i="56"/>
  <c r="B38" i="56"/>
  <c r="B39" i="56"/>
  <c r="B40" i="56"/>
  <c r="B32" i="55"/>
  <c r="B34" i="55"/>
  <c r="B35" i="55"/>
  <c r="B36" i="55"/>
  <c r="B37" i="55"/>
  <c r="B38" i="55"/>
  <c r="B39" i="55"/>
  <c r="B40" i="55"/>
  <c r="B32" i="87"/>
  <c r="B34" i="87"/>
  <c r="B35" i="87"/>
  <c r="B36" i="87"/>
  <c r="B37" i="87"/>
  <c r="B38" i="87"/>
  <c r="B39" i="87"/>
  <c r="B40" i="87"/>
  <c r="B32" i="85"/>
  <c r="B34" i="85"/>
  <c r="B35" i="85"/>
  <c r="B36" i="85"/>
  <c r="B37" i="85"/>
  <c r="B38" i="85"/>
  <c r="B39" i="85"/>
  <c r="B40" i="85"/>
  <c r="B32" i="84"/>
  <c r="B34" i="84"/>
  <c r="B35" i="84"/>
  <c r="B36" i="84"/>
  <c r="B37" i="84"/>
  <c r="B38" i="84"/>
  <c r="B39" i="84"/>
  <c r="B40" i="84"/>
  <c r="B32" i="83"/>
  <c r="B34" i="83"/>
  <c r="B35" i="83"/>
  <c r="B36" i="83"/>
  <c r="B37" i="83"/>
  <c r="B38" i="83"/>
  <c r="B39" i="83"/>
  <c r="B40" i="83"/>
  <c r="B32" i="82"/>
  <c r="B34" i="82"/>
  <c r="B35" i="82"/>
  <c r="B36" i="82"/>
  <c r="B37" i="82"/>
  <c r="B38" i="82"/>
  <c r="B39" i="82"/>
  <c r="B40" i="82"/>
  <c r="B32" i="81"/>
  <c r="B34" i="81"/>
  <c r="B35" i="81"/>
  <c r="B36" i="81"/>
  <c r="B37" i="81"/>
  <c r="B38" i="81"/>
  <c r="B39" i="81"/>
  <c r="B40" i="81"/>
  <c r="B32" i="80"/>
  <c r="B34" i="80"/>
  <c r="B35" i="80"/>
  <c r="B36" i="80"/>
  <c r="B37" i="80"/>
  <c r="B38" i="80"/>
  <c r="B39" i="80"/>
  <c r="B40" i="80"/>
  <c r="B32" i="79"/>
  <c r="B34" i="79"/>
  <c r="B35" i="79"/>
  <c r="B36" i="79"/>
  <c r="B37" i="79"/>
  <c r="B38" i="79"/>
  <c r="B39" i="79"/>
  <c r="B40" i="79"/>
  <c r="B32" i="77"/>
  <c r="B34" i="77"/>
  <c r="B35" i="77"/>
  <c r="B36" i="77"/>
  <c r="B37" i="77"/>
  <c r="B38" i="77"/>
  <c r="B39" i="77"/>
  <c r="B40" i="77"/>
  <c r="B32" i="76"/>
  <c r="B34" i="76"/>
  <c r="B35" i="76"/>
  <c r="B36" i="76"/>
  <c r="B37" i="76"/>
  <c r="B38" i="76"/>
  <c r="B39" i="76"/>
  <c r="B40" i="76"/>
  <c r="B32" i="75"/>
  <c r="B34" i="75"/>
  <c r="B35" i="75"/>
  <c r="B36" i="75"/>
  <c r="B37" i="75"/>
  <c r="B38" i="75"/>
  <c r="B39" i="75"/>
  <c r="B40" i="75"/>
  <c r="B32" i="74"/>
  <c r="B34" i="74"/>
  <c r="B35" i="74"/>
  <c r="B36" i="74"/>
  <c r="B37" i="74"/>
  <c r="B38" i="74"/>
  <c r="B39" i="74"/>
  <c r="B40" i="74"/>
  <c r="B32" i="73"/>
  <c r="B34" i="73"/>
  <c r="B35" i="73"/>
  <c r="B36" i="73"/>
  <c r="B37" i="73"/>
  <c r="B38" i="73"/>
  <c r="B39" i="73"/>
  <c r="B40" i="73"/>
  <c r="B32" i="72"/>
  <c r="B34" i="72"/>
  <c r="B35" i="72"/>
  <c r="B36" i="72"/>
  <c r="B37" i="72"/>
  <c r="B38" i="72"/>
  <c r="B39" i="72"/>
  <c r="B40" i="72"/>
  <c r="B32" i="71"/>
  <c r="B34" i="71"/>
  <c r="B35" i="71"/>
  <c r="B36" i="71"/>
  <c r="B37" i="71"/>
  <c r="B38" i="71"/>
  <c r="B39" i="71"/>
  <c r="B40" i="71"/>
  <c r="B32" i="70"/>
  <c r="B34" i="70"/>
  <c r="B35" i="70"/>
  <c r="B36" i="70"/>
  <c r="B37" i="70"/>
  <c r="B38" i="70"/>
  <c r="B39" i="70"/>
  <c r="B40" i="70"/>
  <c r="B32" i="69"/>
  <c r="B34" i="69"/>
  <c r="B35" i="69"/>
  <c r="B36" i="69"/>
  <c r="B37" i="69"/>
  <c r="B38" i="69"/>
  <c r="B39" i="69"/>
  <c r="B40" i="69"/>
  <c r="B32" i="68"/>
  <c r="B34" i="68"/>
  <c r="B35" i="68"/>
  <c r="B36" i="68"/>
  <c r="B37" i="68"/>
  <c r="B38" i="68"/>
  <c r="B39" i="68"/>
  <c r="B40" i="68"/>
  <c r="B32" i="66"/>
  <c r="B34" i="66"/>
  <c r="B35" i="66"/>
  <c r="B36" i="66"/>
  <c r="B37" i="66"/>
  <c r="B38" i="66"/>
  <c r="B39" i="66"/>
  <c r="B40" i="66"/>
  <c r="B32" i="65"/>
  <c r="B34" i="65"/>
  <c r="B35" i="65"/>
  <c r="B36" i="65"/>
  <c r="B37" i="65"/>
  <c r="B38" i="65"/>
  <c r="B39" i="65"/>
  <c r="B40" i="65"/>
  <c r="B32" i="50"/>
  <c r="B34" i="50"/>
  <c r="B35" i="50"/>
  <c r="B36" i="50"/>
  <c r="B37" i="50"/>
  <c r="B38" i="50"/>
  <c r="B39" i="50"/>
  <c r="B40" i="50"/>
  <c r="B40" i="37"/>
  <c r="C40" i="37"/>
  <c r="D40" i="37"/>
  <c r="E40" i="37"/>
  <c r="G40" i="37"/>
  <c r="H40" i="37"/>
  <c r="J40" i="37"/>
  <c r="K40" i="37"/>
  <c r="L40" i="37"/>
  <c r="N40" i="37"/>
  <c r="O40" i="37"/>
  <c r="M40" i="37"/>
  <c r="P40" i="37"/>
  <c r="C35" i="37"/>
  <c r="D35" i="37"/>
  <c r="E35" i="3"/>
  <c r="E35" i="37"/>
  <c r="G35" i="37"/>
  <c r="H35" i="37"/>
  <c r="K35" i="37"/>
  <c r="L35" i="37"/>
  <c r="J35" i="37"/>
  <c r="M35" i="37"/>
  <c r="N35" i="37"/>
  <c r="O35" i="37"/>
  <c r="P35" i="37"/>
  <c r="F35" i="46"/>
  <c r="F40" i="46"/>
  <c r="F43" i="46"/>
  <c r="I35" i="46"/>
  <c r="I40" i="46"/>
  <c r="I43" i="46"/>
  <c r="P43" i="46"/>
  <c r="F35" i="62"/>
  <c r="F40" i="62"/>
  <c r="F43" i="62"/>
  <c r="I35" i="62"/>
  <c r="I40" i="62"/>
  <c r="I43" i="62"/>
  <c r="P43" i="62"/>
  <c r="F35" i="84"/>
  <c r="F40" i="84"/>
  <c r="F43" i="84"/>
  <c r="I35" i="84"/>
  <c r="I40" i="84"/>
  <c r="I43" i="84"/>
  <c r="P43" i="84"/>
  <c r="F35" i="2"/>
  <c r="F40" i="2"/>
  <c r="F43" i="2"/>
  <c r="F35" i="3"/>
  <c r="F40" i="3"/>
  <c r="F43" i="3"/>
  <c r="F35" i="51"/>
  <c r="F40" i="51"/>
  <c r="F43" i="51"/>
  <c r="F35" i="41"/>
  <c r="F40" i="41"/>
  <c r="F43" i="41"/>
  <c r="F35" i="42"/>
  <c r="F40" i="42"/>
  <c r="F43" i="42"/>
  <c r="F35" i="43"/>
  <c r="F40" i="43"/>
  <c r="F43" i="43"/>
  <c r="F35" i="44"/>
  <c r="F40" i="44"/>
  <c r="F43" i="44"/>
  <c r="F35" i="52"/>
  <c r="F40" i="52"/>
  <c r="F43" i="52"/>
  <c r="F35" i="53"/>
  <c r="F40" i="53"/>
  <c r="F43" i="53"/>
  <c r="F35" i="54"/>
  <c r="F40" i="54"/>
  <c r="F43" i="54"/>
  <c r="F35" i="45"/>
  <c r="F40" i="45"/>
  <c r="F43" i="45"/>
  <c r="F35" i="47"/>
  <c r="F40" i="47"/>
  <c r="F43" i="47"/>
  <c r="F35" i="48"/>
  <c r="F40" i="48"/>
  <c r="F43" i="48"/>
  <c r="F35" i="49"/>
  <c r="F40" i="49"/>
  <c r="F43" i="49"/>
  <c r="F35" i="64"/>
  <c r="F40" i="64"/>
  <c r="F43" i="64"/>
  <c r="F35" i="63"/>
  <c r="F40" i="63"/>
  <c r="F43" i="63"/>
  <c r="F35" i="61"/>
  <c r="F40" i="61"/>
  <c r="F43" i="61"/>
  <c r="F35" i="60"/>
  <c r="F40" i="60"/>
  <c r="F43" i="60"/>
  <c r="F35" i="59"/>
  <c r="F40" i="59"/>
  <c r="F43" i="59"/>
  <c r="F35" i="58"/>
  <c r="F40" i="58"/>
  <c r="F43" i="58"/>
  <c r="F35" i="57"/>
  <c r="F40" i="57"/>
  <c r="F43" i="57"/>
  <c r="F35" i="56"/>
  <c r="F40" i="56"/>
  <c r="F43" i="56"/>
  <c r="F35" i="55"/>
  <c r="F40" i="55"/>
  <c r="F43" i="55"/>
  <c r="F35" i="87"/>
  <c r="F40" i="87"/>
  <c r="F43" i="87"/>
  <c r="F35" i="86"/>
  <c r="F40" i="86"/>
  <c r="F43" i="86"/>
  <c r="F35" i="85"/>
  <c r="F40" i="85"/>
  <c r="F43" i="85"/>
  <c r="F35" i="83"/>
  <c r="F40" i="83"/>
  <c r="F43" i="83"/>
  <c r="F35" i="82"/>
  <c r="F40" i="82"/>
  <c r="F43" i="82"/>
  <c r="F35" i="81"/>
  <c r="F40" i="81"/>
  <c r="F43" i="81"/>
  <c r="F35" i="80"/>
  <c r="F40" i="80"/>
  <c r="F43" i="80"/>
  <c r="F35" i="79"/>
  <c r="F40" i="79"/>
  <c r="F43" i="79"/>
  <c r="F35" i="78"/>
  <c r="F40" i="78"/>
  <c r="F43" i="78"/>
  <c r="F35" i="77"/>
  <c r="F40" i="77"/>
  <c r="F43" i="77"/>
  <c r="F35" i="76"/>
  <c r="F40" i="76"/>
  <c r="F43" i="76"/>
  <c r="F35" i="75"/>
  <c r="F40" i="75"/>
  <c r="F43" i="75"/>
  <c r="F35" i="74"/>
  <c r="F40" i="74"/>
  <c r="F43" i="74"/>
  <c r="F35" i="73"/>
  <c r="F40" i="73"/>
  <c r="F43" i="73"/>
  <c r="F35" i="72"/>
  <c r="F40" i="72"/>
  <c r="F43" i="72"/>
  <c r="F35" i="71"/>
  <c r="F40" i="71"/>
  <c r="F43" i="71"/>
  <c r="F35" i="70"/>
  <c r="F40" i="70"/>
  <c r="F43" i="70"/>
  <c r="F35" i="69"/>
  <c r="F40" i="69"/>
  <c r="F43" i="69"/>
  <c r="F35" i="68"/>
  <c r="F40" i="68"/>
  <c r="F43" i="68"/>
  <c r="F35" i="67"/>
  <c r="F40" i="67"/>
  <c r="F43" i="67"/>
  <c r="F35" i="66"/>
  <c r="F40" i="66"/>
  <c r="F43" i="66"/>
  <c r="F35" i="65"/>
  <c r="F40" i="65"/>
  <c r="F43" i="65"/>
  <c r="F35" i="50"/>
  <c r="F40" i="50"/>
  <c r="F43" i="50"/>
  <c r="S38" i="37"/>
  <c r="B18" i="55"/>
  <c r="S38" i="50"/>
  <c r="S38" i="65"/>
  <c r="S38" i="66"/>
  <c r="S38" i="67"/>
  <c r="S38" i="68"/>
  <c r="S38" i="69"/>
  <c r="S38" i="70"/>
  <c r="S38" i="71"/>
  <c r="S38" i="72"/>
  <c r="S38" i="73"/>
  <c r="S38" i="74"/>
  <c r="S38" i="75"/>
  <c r="S38" i="76"/>
  <c r="S38" i="77"/>
  <c r="S38" i="78"/>
  <c r="S38" i="79"/>
  <c r="S38" i="80"/>
  <c r="S38" i="81"/>
  <c r="S38" i="82"/>
  <c r="S38" i="83"/>
  <c r="S38" i="85"/>
  <c r="S38" i="86"/>
  <c r="S38" i="87"/>
  <c r="S38" i="55"/>
  <c r="S38" i="56"/>
  <c r="S38" i="57"/>
  <c r="S38" i="58"/>
  <c r="S38" i="59"/>
  <c r="S38" i="60"/>
  <c r="S38" i="61"/>
  <c r="S38" i="63"/>
  <c r="S38" i="64"/>
  <c r="S38" i="49"/>
  <c r="S38" i="48"/>
  <c r="S38" i="47"/>
  <c r="S38" i="45"/>
  <c r="S38" i="54"/>
  <c r="S38" i="53"/>
  <c r="S38" i="52"/>
  <c r="S38" i="44"/>
  <c r="S38" i="43"/>
  <c r="S38" i="42"/>
  <c r="S38" i="41"/>
  <c r="S38" i="51"/>
  <c r="S38" i="3"/>
  <c r="S38" i="2"/>
  <c r="P23" i="77"/>
  <c r="N19" i="37"/>
  <c r="N22" i="37"/>
  <c r="N23" i="37"/>
  <c r="N18" i="37"/>
  <c r="P6" i="50"/>
  <c r="P6" i="65"/>
  <c r="P6" i="66"/>
  <c r="P6" i="67"/>
  <c r="P6" i="68"/>
  <c r="P6" i="69"/>
  <c r="P6" i="70"/>
  <c r="P6" i="71"/>
  <c r="P6" i="72"/>
  <c r="P6" i="73"/>
  <c r="P6" i="74"/>
  <c r="P6" i="75"/>
  <c r="P6" i="76"/>
  <c r="P6" i="77"/>
  <c r="P6" i="78"/>
  <c r="P6" i="79"/>
  <c r="P6" i="80"/>
  <c r="P6" i="81"/>
  <c r="P6" i="82"/>
  <c r="P6" i="83"/>
  <c r="P6" i="84"/>
  <c r="P6" i="85"/>
  <c r="P6" i="86"/>
  <c r="P6" i="87"/>
  <c r="P6" i="55"/>
  <c r="P6" i="57"/>
  <c r="P6" i="58"/>
  <c r="P6" i="60"/>
  <c r="P6" i="61"/>
  <c r="P6" i="62"/>
  <c r="P6" i="63"/>
  <c r="P6" i="64"/>
  <c r="P6" i="49"/>
  <c r="P6" i="48"/>
  <c r="P6" i="47"/>
  <c r="P6" i="46"/>
  <c r="P6" i="45"/>
  <c r="P6" i="54"/>
  <c r="P6" i="53"/>
  <c r="P6" i="52"/>
  <c r="P6" i="44"/>
  <c r="P6" i="43"/>
  <c r="P6" i="42"/>
  <c r="P6" i="41"/>
  <c r="P6" i="51"/>
  <c r="P6" i="3"/>
  <c r="P6" i="2"/>
  <c r="P5" i="50"/>
  <c r="P5" i="65"/>
  <c r="P5" i="66"/>
  <c r="P5" i="67"/>
  <c r="P5" i="68"/>
  <c r="P5" i="69"/>
  <c r="P5" i="70"/>
  <c r="P5" i="71"/>
  <c r="P5" i="72"/>
  <c r="P5" i="73"/>
  <c r="P5" i="74"/>
  <c r="P5" i="75"/>
  <c r="P5" i="76"/>
  <c r="P5" i="77"/>
  <c r="P5" i="78"/>
  <c r="P5" i="79"/>
  <c r="P5" i="80"/>
  <c r="P5" i="81"/>
  <c r="P5" i="82"/>
  <c r="P5" i="83"/>
  <c r="P5" i="84"/>
  <c r="P5" i="85"/>
  <c r="P5" i="86"/>
  <c r="P5" i="87"/>
  <c r="P5" i="55"/>
  <c r="P5" i="56"/>
  <c r="P5" i="57"/>
  <c r="P5" i="58"/>
  <c r="P5" i="59"/>
  <c r="P5" i="60"/>
  <c r="P5" i="61"/>
  <c r="P5" i="62"/>
  <c r="P5" i="63"/>
  <c r="P5" i="64"/>
  <c r="P5" i="49"/>
  <c r="P5" i="48"/>
  <c r="P5" i="47"/>
  <c r="P5" i="46"/>
  <c r="P5" i="45"/>
  <c r="P5" i="54"/>
  <c r="P5" i="53"/>
  <c r="P5" i="52"/>
  <c r="P5" i="44"/>
  <c r="P5" i="43"/>
  <c r="P5" i="42"/>
  <c r="P5" i="41"/>
  <c r="P5" i="51"/>
  <c r="P5" i="3"/>
  <c r="P5" i="2"/>
  <c r="C42" i="45"/>
  <c r="C47" i="47"/>
  <c r="D8" i="40"/>
  <c r="C8" i="40"/>
  <c r="A8" i="40"/>
  <c r="D7" i="40"/>
  <c r="C7" i="40"/>
  <c r="B26" i="62"/>
  <c r="S38" i="62"/>
  <c r="A7" i="40"/>
  <c r="C6" i="40"/>
  <c r="A6" i="40"/>
  <c r="D5" i="40"/>
  <c r="B49" i="46"/>
  <c r="C5" i="40"/>
  <c r="B26" i="46"/>
  <c r="S38" i="46"/>
  <c r="A5" i="40"/>
  <c r="D4" i="40"/>
  <c r="C4" i="40"/>
  <c r="B26" i="84"/>
  <c r="S38" i="84"/>
  <c r="A4" i="40"/>
  <c r="F42" i="2"/>
  <c r="G42" i="2"/>
  <c r="I35" i="2"/>
  <c r="L42" i="2"/>
  <c r="E39" i="3"/>
  <c r="I35" i="3"/>
  <c r="B42" i="51"/>
  <c r="D42" i="51"/>
  <c r="I35" i="51"/>
  <c r="I35" i="41"/>
  <c r="K42" i="41"/>
  <c r="L42" i="41"/>
  <c r="B42" i="42"/>
  <c r="F42" i="42"/>
  <c r="I35" i="42"/>
  <c r="I35" i="43"/>
  <c r="I35" i="44"/>
  <c r="P39" i="44"/>
  <c r="I35" i="52"/>
  <c r="E42" i="53"/>
  <c r="I35" i="53"/>
  <c r="I35" i="54"/>
  <c r="I35" i="45"/>
  <c r="I35" i="47"/>
  <c r="I35" i="48"/>
  <c r="I35" i="49"/>
  <c r="I35" i="64"/>
  <c r="I35" i="63"/>
  <c r="D42" i="62"/>
  <c r="I35" i="61"/>
  <c r="I35" i="60"/>
  <c r="I35" i="59"/>
  <c r="I35" i="58"/>
  <c r="I35" i="57"/>
  <c r="K42" i="57"/>
  <c r="F42" i="56"/>
  <c r="I35" i="56"/>
  <c r="I35" i="55"/>
  <c r="I35" i="87"/>
  <c r="I35" i="86"/>
  <c r="I35" i="85"/>
  <c r="I35" i="83"/>
  <c r="I35" i="82"/>
  <c r="I35" i="81"/>
  <c r="I35" i="80"/>
  <c r="I35" i="79"/>
  <c r="I35" i="78"/>
  <c r="I35" i="77"/>
  <c r="L42" i="77"/>
  <c r="I35" i="76"/>
  <c r="I42" i="76"/>
  <c r="I35" i="75"/>
  <c r="H42" i="74"/>
  <c r="I35" i="74"/>
  <c r="L42" i="74"/>
  <c r="H42" i="73"/>
  <c r="I35" i="73"/>
  <c r="I35" i="72"/>
  <c r="I35" i="71"/>
  <c r="I35" i="70"/>
  <c r="I35" i="69"/>
  <c r="I35" i="68"/>
  <c r="D42" i="67"/>
  <c r="I35" i="67"/>
  <c r="I35" i="66"/>
  <c r="I35" i="65"/>
  <c r="I35" i="50"/>
  <c r="E32" i="3"/>
  <c r="E34" i="3"/>
  <c r="E36" i="3"/>
  <c r="B18" i="2"/>
  <c r="B19" i="2"/>
  <c r="B20" i="2"/>
  <c r="B21" i="2"/>
  <c r="B22" i="2"/>
  <c r="B23" i="2"/>
  <c r="B18" i="3"/>
  <c r="B20" i="3"/>
  <c r="B21" i="3"/>
  <c r="B22" i="3"/>
  <c r="B18" i="51"/>
  <c r="B19" i="51"/>
  <c r="B20" i="51"/>
  <c r="B21" i="51"/>
  <c r="B22" i="51"/>
  <c r="B23" i="51"/>
  <c r="B18" i="41"/>
  <c r="B19" i="41"/>
  <c r="B20" i="41"/>
  <c r="B21" i="41"/>
  <c r="B22" i="41"/>
  <c r="B23" i="41"/>
  <c r="B20" i="42"/>
  <c r="B22" i="42"/>
  <c r="B18" i="43"/>
  <c r="B19" i="43"/>
  <c r="B20" i="43"/>
  <c r="B21" i="43"/>
  <c r="B22" i="43"/>
  <c r="B23" i="43"/>
  <c r="B18" i="44"/>
  <c r="B19" i="44"/>
  <c r="B20" i="44"/>
  <c r="B21" i="44"/>
  <c r="B22" i="44"/>
  <c r="B23" i="44"/>
  <c r="B21" i="52"/>
  <c r="B22" i="52"/>
  <c r="B18" i="53"/>
  <c r="B19" i="53"/>
  <c r="B20" i="53"/>
  <c r="B21" i="53"/>
  <c r="B22" i="53"/>
  <c r="B23" i="53"/>
  <c r="B18" i="54"/>
  <c r="B19" i="54"/>
  <c r="B20" i="54"/>
  <c r="B21" i="54"/>
  <c r="B22" i="54"/>
  <c r="B23" i="54"/>
  <c r="B18" i="45"/>
  <c r="B19" i="45"/>
  <c r="B20" i="45"/>
  <c r="B21" i="45"/>
  <c r="B22" i="45"/>
  <c r="B23" i="45"/>
  <c r="B20" i="46"/>
  <c r="B22" i="46"/>
  <c r="B18" i="47"/>
  <c r="B20" i="47"/>
  <c r="B21" i="47"/>
  <c r="B22" i="47"/>
  <c r="B18" i="48"/>
  <c r="B19" i="48"/>
  <c r="B20" i="48"/>
  <c r="B22" i="48"/>
  <c r="B23" i="48"/>
  <c r="B18" i="49"/>
  <c r="B20" i="49"/>
  <c r="B21" i="49"/>
  <c r="B22" i="49"/>
  <c r="B18" i="64"/>
  <c r="B20" i="64"/>
  <c r="B21" i="64"/>
  <c r="B22" i="64"/>
  <c r="B18" i="63"/>
  <c r="B19" i="63"/>
  <c r="B20" i="63"/>
  <c r="B21" i="63"/>
  <c r="B22" i="63"/>
  <c r="B23" i="63"/>
  <c r="B20" i="62"/>
  <c r="B21" i="62"/>
  <c r="B22" i="62"/>
  <c r="B18" i="61"/>
  <c r="B19" i="61"/>
  <c r="B20" i="61"/>
  <c r="B21" i="61"/>
  <c r="B22" i="61"/>
  <c r="B23" i="61"/>
  <c r="B19" i="60"/>
  <c r="B20" i="60"/>
  <c r="B21" i="60"/>
  <c r="B22" i="60"/>
  <c r="B18" i="59"/>
  <c r="B19" i="59"/>
  <c r="B20" i="59"/>
  <c r="B21" i="59"/>
  <c r="B22" i="59"/>
  <c r="B23" i="59"/>
  <c r="B18" i="58"/>
  <c r="B19" i="58"/>
  <c r="B20" i="58"/>
  <c r="B21" i="58"/>
  <c r="B22" i="58"/>
  <c r="B23" i="58"/>
  <c r="B20" i="56"/>
  <c r="B21" i="56"/>
  <c r="B22" i="56"/>
  <c r="B19" i="55"/>
  <c r="B20" i="55"/>
  <c r="B21" i="55"/>
  <c r="B22" i="55"/>
  <c r="B23" i="55"/>
  <c r="B18" i="87"/>
  <c r="B19" i="87"/>
  <c r="B20" i="87"/>
  <c r="B21" i="87"/>
  <c r="B22" i="87"/>
  <c r="B23" i="87"/>
  <c r="B18" i="85"/>
  <c r="B19" i="85"/>
  <c r="B20" i="85"/>
  <c r="B21" i="85"/>
  <c r="B22" i="85"/>
  <c r="B23" i="85"/>
  <c r="B18" i="84"/>
  <c r="B19" i="84"/>
  <c r="B20" i="84"/>
  <c r="B21" i="84"/>
  <c r="B22" i="84"/>
  <c r="B23" i="84"/>
  <c r="B18" i="83"/>
  <c r="B20" i="83"/>
  <c r="B21" i="83"/>
  <c r="B22" i="83"/>
  <c r="B20" i="82"/>
  <c r="B21" i="82"/>
  <c r="B22" i="82"/>
  <c r="B18" i="81"/>
  <c r="B19" i="81"/>
  <c r="B20" i="81"/>
  <c r="B21" i="81"/>
  <c r="B22" i="81"/>
  <c r="B23" i="81"/>
  <c r="B18" i="80"/>
  <c r="B19" i="80"/>
  <c r="B20" i="80"/>
  <c r="B21" i="80"/>
  <c r="B22" i="80"/>
  <c r="B23" i="80"/>
  <c r="B18" i="79"/>
  <c r="B19" i="79"/>
  <c r="B20" i="79"/>
  <c r="B21" i="79"/>
  <c r="B22" i="79"/>
  <c r="B23" i="79"/>
  <c r="B18" i="77"/>
  <c r="B19" i="77"/>
  <c r="B20" i="77"/>
  <c r="B21" i="77"/>
  <c r="B22" i="77"/>
  <c r="B23" i="77"/>
  <c r="B18" i="76"/>
  <c r="B19" i="76"/>
  <c r="B20" i="76"/>
  <c r="B21" i="76"/>
  <c r="B22" i="76"/>
  <c r="B23" i="76"/>
  <c r="B18" i="75"/>
  <c r="B19" i="75"/>
  <c r="B20" i="75"/>
  <c r="B21" i="75"/>
  <c r="B22" i="75"/>
  <c r="B23" i="75"/>
  <c r="B18" i="74"/>
  <c r="B19" i="74"/>
  <c r="B20" i="74"/>
  <c r="B21" i="74"/>
  <c r="B22" i="74"/>
  <c r="B23" i="74"/>
  <c r="B18" i="73"/>
  <c r="B19" i="73"/>
  <c r="B20" i="73"/>
  <c r="B21" i="73"/>
  <c r="B22" i="73"/>
  <c r="B23" i="73"/>
  <c r="B20" i="72"/>
  <c r="B21" i="72"/>
  <c r="B22" i="72"/>
  <c r="B18" i="71"/>
  <c r="B19" i="71"/>
  <c r="B20" i="71"/>
  <c r="B21" i="71"/>
  <c r="B22" i="71"/>
  <c r="B23" i="71"/>
  <c r="B20" i="70"/>
  <c r="B21" i="70"/>
  <c r="B22" i="70"/>
  <c r="B18" i="69"/>
  <c r="B19" i="69"/>
  <c r="B20" i="69"/>
  <c r="B21" i="69"/>
  <c r="B22" i="69"/>
  <c r="B23" i="69"/>
  <c r="B18" i="68"/>
  <c r="B20" i="68"/>
  <c r="B21" i="68"/>
  <c r="B22" i="68"/>
  <c r="C5" i="68"/>
  <c r="C8" i="68"/>
  <c r="C9" i="68"/>
  <c r="C10" i="68"/>
  <c r="B18" i="66"/>
  <c r="B19" i="66"/>
  <c r="B20" i="66"/>
  <c r="B21" i="66"/>
  <c r="B22" i="66"/>
  <c r="B23" i="66"/>
  <c r="B18" i="65"/>
  <c r="B20" i="65"/>
  <c r="B21" i="65"/>
  <c r="B22" i="65"/>
  <c r="B18" i="50"/>
  <c r="B19" i="50"/>
  <c r="B20" i="50"/>
  <c r="B21" i="50"/>
  <c r="B22" i="50"/>
  <c r="B23" i="50"/>
  <c r="O11" i="57"/>
  <c r="O24" i="57"/>
  <c r="O11" i="78"/>
  <c r="O24" i="78"/>
  <c r="C10" i="64"/>
  <c r="C10" i="57"/>
  <c r="C10" i="55"/>
  <c r="C10" i="69"/>
  <c r="C5" i="43"/>
  <c r="C8" i="43"/>
  <c r="C9" i="43"/>
  <c r="C10" i="43"/>
  <c r="C5" i="83"/>
  <c r="C8" i="83"/>
  <c r="C9" i="83"/>
  <c r="C10" i="83"/>
  <c r="C5" i="79"/>
  <c r="C8" i="79"/>
  <c r="C9" i="79"/>
  <c r="C10" i="79"/>
  <c r="C5" i="70"/>
  <c r="C8" i="70"/>
  <c r="C9" i="70"/>
  <c r="C10" i="70"/>
  <c r="C5" i="75"/>
  <c r="C5" i="77"/>
  <c r="C5" i="87"/>
  <c r="C5" i="58"/>
  <c r="C5" i="2"/>
  <c r="C5" i="50"/>
  <c r="C5" i="65"/>
  <c r="C5" i="66"/>
  <c r="C5" i="67"/>
  <c r="C5" i="69"/>
  <c r="C5" i="71"/>
  <c r="C5" i="72"/>
  <c r="C5" i="73"/>
  <c r="C5" i="74"/>
  <c r="C5" i="76"/>
  <c r="C5" i="78"/>
  <c r="C5" i="80"/>
  <c r="C5" i="81"/>
  <c r="C5" i="82"/>
  <c r="C5" i="84"/>
  <c r="C5" i="85"/>
  <c r="C5" i="86"/>
  <c r="C5" i="55"/>
  <c r="C5" i="56"/>
  <c r="C5" i="57"/>
  <c r="C5" i="59"/>
  <c r="C5" i="60"/>
  <c r="C5" i="61"/>
  <c r="C5" i="62"/>
  <c r="C5" i="63"/>
  <c r="C5" i="64"/>
  <c r="C5" i="49"/>
  <c r="C5" i="48"/>
  <c r="C5" i="47"/>
  <c r="C5" i="46"/>
  <c r="C5" i="45"/>
  <c r="C5" i="54"/>
  <c r="C5" i="53"/>
  <c r="C5" i="52"/>
  <c r="C5" i="44"/>
  <c r="C5" i="42"/>
  <c r="C5" i="41"/>
  <c r="C5" i="51"/>
  <c r="C5" i="3"/>
  <c r="C10" i="50"/>
  <c r="C9" i="50"/>
  <c r="C8" i="50"/>
  <c r="C10" i="65"/>
  <c r="C9" i="65"/>
  <c r="C8" i="65"/>
  <c r="C9" i="66"/>
  <c r="C10" i="66"/>
  <c r="C8" i="66"/>
  <c r="C10" i="67"/>
  <c r="C9" i="67"/>
  <c r="C8" i="67"/>
  <c r="C9" i="69"/>
  <c r="C8" i="69"/>
  <c r="C10" i="71"/>
  <c r="C9" i="71"/>
  <c r="C8" i="71"/>
  <c r="C9" i="72"/>
  <c r="C10" i="72"/>
  <c r="C8" i="72"/>
  <c r="C10" i="73"/>
  <c r="C9" i="73"/>
  <c r="C8" i="73"/>
  <c r="C9" i="74"/>
  <c r="C10" i="74"/>
  <c r="C8" i="74"/>
  <c r="C10" i="75"/>
  <c r="C9" i="75"/>
  <c r="C8" i="75"/>
  <c r="C9" i="76"/>
  <c r="C10" i="76"/>
  <c r="C8" i="76"/>
  <c r="C10" i="77"/>
  <c r="C9" i="77"/>
  <c r="C8" i="77"/>
  <c r="C9" i="78"/>
  <c r="C10" i="78"/>
  <c r="C8" i="78"/>
  <c r="C9" i="80"/>
  <c r="C10" i="80"/>
  <c r="C8" i="80"/>
  <c r="C10" i="81"/>
  <c r="C9" i="81"/>
  <c r="C8" i="81"/>
  <c r="C9" i="82"/>
  <c r="C10" i="82"/>
  <c r="C8" i="82"/>
  <c r="C9" i="84"/>
  <c r="C10" i="84"/>
  <c r="C8" i="84"/>
  <c r="N42" i="85"/>
  <c r="C9" i="85"/>
  <c r="C10" i="85"/>
  <c r="C8" i="85"/>
  <c r="C10" i="86"/>
  <c r="C8" i="86"/>
  <c r="C9" i="86"/>
  <c r="C10" i="87"/>
  <c r="C9" i="87"/>
  <c r="C8" i="87"/>
  <c r="C9" i="55"/>
  <c r="C8" i="55"/>
  <c r="C10" i="56"/>
  <c r="C9" i="56"/>
  <c r="C8" i="56"/>
  <c r="C9" i="57"/>
  <c r="C8" i="57"/>
  <c r="C10" i="58"/>
  <c r="C9" i="58"/>
  <c r="C8" i="58"/>
  <c r="C10" i="59"/>
  <c r="C9" i="59"/>
  <c r="C8" i="59"/>
  <c r="C9" i="60"/>
  <c r="C10" i="60"/>
  <c r="C8" i="60"/>
  <c r="C10" i="61"/>
  <c r="C9" i="61"/>
  <c r="C8" i="61"/>
  <c r="C9" i="62"/>
  <c r="C10" i="62"/>
  <c r="C8" i="62"/>
  <c r="C10" i="63"/>
  <c r="C9" i="63"/>
  <c r="C8" i="63"/>
  <c r="C9" i="64"/>
  <c r="C8" i="64"/>
  <c r="C10" i="49"/>
  <c r="C9" i="49"/>
  <c r="C8" i="49"/>
  <c r="C9" i="48"/>
  <c r="C10" i="48"/>
  <c r="C8" i="48"/>
  <c r="C10" i="47"/>
  <c r="C9" i="47"/>
  <c r="C8" i="47"/>
  <c r="C10" i="46"/>
  <c r="C9" i="46"/>
  <c r="C8" i="46"/>
  <c r="C10" i="45"/>
  <c r="C9" i="45"/>
  <c r="C8" i="45"/>
  <c r="C10" i="54"/>
  <c r="C9" i="54"/>
  <c r="C8" i="54"/>
  <c r="C10" i="53"/>
  <c r="C9" i="53"/>
  <c r="C8" i="53"/>
  <c r="C10" i="52"/>
  <c r="C9" i="52"/>
  <c r="C8" i="52"/>
  <c r="C10" i="44"/>
  <c r="C9" i="44"/>
  <c r="C8" i="44"/>
  <c r="C10" i="42"/>
  <c r="C9" i="42"/>
  <c r="C8" i="42"/>
  <c r="C10" i="41"/>
  <c r="C9" i="41"/>
  <c r="C8" i="41"/>
  <c r="C10" i="51"/>
  <c r="C9" i="51"/>
  <c r="C8" i="51"/>
  <c r="E38" i="3"/>
  <c r="E37" i="3"/>
  <c r="C10" i="3"/>
  <c r="C9" i="3"/>
  <c r="C8" i="3"/>
  <c r="C10" i="2"/>
  <c r="C9" i="2"/>
  <c r="C8" i="2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65"/>
  <c r="N42" i="65"/>
  <c r="M42" i="65"/>
  <c r="J42" i="65"/>
  <c r="R37" i="65"/>
  <c r="R36" i="65"/>
  <c r="R35" i="65"/>
  <c r="R34" i="65"/>
  <c r="R33" i="65"/>
  <c r="R32" i="65"/>
  <c r="R31" i="65"/>
  <c r="R30" i="65"/>
  <c r="R29" i="65"/>
  <c r="A29" i="65"/>
  <c r="R28" i="65"/>
  <c r="R27" i="65"/>
  <c r="R26" i="65"/>
  <c r="R25" i="65"/>
  <c r="A15" i="65"/>
  <c r="O42" i="66"/>
  <c r="N42" i="66"/>
  <c r="M42" i="66"/>
  <c r="J42" i="66"/>
  <c r="R37" i="66"/>
  <c r="R36" i="66"/>
  <c r="R35" i="66"/>
  <c r="R34" i="66"/>
  <c r="R33" i="66"/>
  <c r="R32" i="66"/>
  <c r="R31" i="66"/>
  <c r="R30" i="66"/>
  <c r="R29" i="66"/>
  <c r="A29" i="66"/>
  <c r="R28" i="66"/>
  <c r="R27" i="66"/>
  <c r="R26" i="66"/>
  <c r="R25" i="66"/>
  <c r="A15" i="66"/>
  <c r="O42" i="67"/>
  <c r="N42" i="67"/>
  <c r="M42" i="67"/>
  <c r="J42" i="67"/>
  <c r="R37" i="67"/>
  <c r="R36" i="67"/>
  <c r="R35" i="67"/>
  <c r="R34" i="67"/>
  <c r="R33" i="67"/>
  <c r="R32" i="67"/>
  <c r="R31" i="67"/>
  <c r="R30" i="67"/>
  <c r="R29" i="67"/>
  <c r="A29" i="67"/>
  <c r="R28" i="67"/>
  <c r="R27" i="67"/>
  <c r="R26" i="67"/>
  <c r="R25" i="67"/>
  <c r="A15" i="67"/>
  <c r="S36" i="68"/>
  <c r="O42" i="68"/>
  <c r="N42" i="68"/>
  <c r="M42" i="68"/>
  <c r="J42" i="68"/>
  <c r="R37" i="68"/>
  <c r="R36" i="68"/>
  <c r="R35" i="68"/>
  <c r="R34" i="68"/>
  <c r="R33" i="68"/>
  <c r="R32" i="68"/>
  <c r="R31" i="68"/>
  <c r="R30" i="68"/>
  <c r="R29" i="68"/>
  <c r="A29" i="68"/>
  <c r="R28" i="68"/>
  <c r="R27" i="68"/>
  <c r="R26" i="68"/>
  <c r="R25" i="68"/>
  <c r="A15" i="68"/>
  <c r="O42" i="69"/>
  <c r="N42" i="69"/>
  <c r="M42" i="69"/>
  <c r="J42" i="69"/>
  <c r="R37" i="69"/>
  <c r="R36" i="69"/>
  <c r="R35" i="69"/>
  <c r="R34" i="69"/>
  <c r="R33" i="69"/>
  <c r="R32" i="69"/>
  <c r="R31" i="69"/>
  <c r="R30" i="69"/>
  <c r="R29" i="69"/>
  <c r="A29" i="69"/>
  <c r="R28" i="69"/>
  <c r="R27" i="69"/>
  <c r="R26" i="69"/>
  <c r="R25" i="69"/>
  <c r="A15" i="69"/>
  <c r="O42" i="70"/>
  <c r="N42" i="70"/>
  <c r="M42" i="70"/>
  <c r="J42" i="70"/>
  <c r="R37" i="70"/>
  <c r="R36" i="70"/>
  <c r="R35" i="70"/>
  <c r="R34" i="70"/>
  <c r="R33" i="70"/>
  <c r="R32" i="70"/>
  <c r="R31" i="70"/>
  <c r="R30" i="70"/>
  <c r="R29" i="70"/>
  <c r="A29" i="70"/>
  <c r="R28" i="70"/>
  <c r="R27" i="70"/>
  <c r="R26" i="70"/>
  <c r="R25" i="70"/>
  <c r="A15" i="70"/>
  <c r="O42" i="71"/>
  <c r="N42" i="71"/>
  <c r="M42" i="71"/>
  <c r="J42" i="71"/>
  <c r="R37" i="71"/>
  <c r="R36" i="71"/>
  <c r="R35" i="71"/>
  <c r="R34" i="71"/>
  <c r="R33" i="71"/>
  <c r="R32" i="71"/>
  <c r="R31" i="71"/>
  <c r="R30" i="71"/>
  <c r="R29" i="71"/>
  <c r="A29" i="71"/>
  <c r="R28" i="71"/>
  <c r="R27" i="71"/>
  <c r="R26" i="71"/>
  <c r="R25" i="71"/>
  <c r="A15" i="71"/>
  <c r="O42" i="72"/>
  <c r="N42" i="72"/>
  <c r="M42" i="72"/>
  <c r="J42" i="72"/>
  <c r="R37" i="72"/>
  <c r="R36" i="72"/>
  <c r="R35" i="72"/>
  <c r="R34" i="72"/>
  <c r="R33" i="72"/>
  <c r="R32" i="72"/>
  <c r="R31" i="72"/>
  <c r="R30" i="72"/>
  <c r="R29" i="72"/>
  <c r="A29" i="72"/>
  <c r="R28" i="72"/>
  <c r="R27" i="72"/>
  <c r="R26" i="72"/>
  <c r="R25" i="72"/>
  <c r="A15" i="72"/>
  <c r="O42" i="73"/>
  <c r="N42" i="73"/>
  <c r="M42" i="73"/>
  <c r="J42" i="73"/>
  <c r="R37" i="73"/>
  <c r="R36" i="73"/>
  <c r="R35" i="73"/>
  <c r="R34" i="73"/>
  <c r="R33" i="73"/>
  <c r="R32" i="73"/>
  <c r="R31" i="73"/>
  <c r="R30" i="73"/>
  <c r="R29" i="73"/>
  <c r="A29" i="73"/>
  <c r="R28" i="73"/>
  <c r="R27" i="73"/>
  <c r="R26" i="73"/>
  <c r="R25" i="73"/>
  <c r="A15" i="73"/>
  <c r="O42" i="74"/>
  <c r="N42" i="74"/>
  <c r="M42" i="74"/>
  <c r="J42" i="74"/>
  <c r="R37" i="74"/>
  <c r="R36" i="74"/>
  <c r="R35" i="74"/>
  <c r="R34" i="74"/>
  <c r="R33" i="74"/>
  <c r="R32" i="74"/>
  <c r="R31" i="74"/>
  <c r="R30" i="74"/>
  <c r="R29" i="74"/>
  <c r="A29" i="74"/>
  <c r="R28" i="74"/>
  <c r="R27" i="74"/>
  <c r="R26" i="74"/>
  <c r="R25" i="74"/>
  <c r="A15" i="74"/>
  <c r="O42" i="75"/>
  <c r="N42" i="75"/>
  <c r="M42" i="75"/>
  <c r="J42" i="75"/>
  <c r="R37" i="75"/>
  <c r="R36" i="75"/>
  <c r="R35" i="75"/>
  <c r="R34" i="75"/>
  <c r="R33" i="75"/>
  <c r="R32" i="75"/>
  <c r="R31" i="75"/>
  <c r="R30" i="75"/>
  <c r="R29" i="75"/>
  <c r="A29" i="75"/>
  <c r="R28" i="75"/>
  <c r="R27" i="75"/>
  <c r="R26" i="75"/>
  <c r="R25" i="75"/>
  <c r="A15" i="75"/>
  <c r="O42" i="76"/>
  <c r="N42" i="76"/>
  <c r="M42" i="76"/>
  <c r="J42" i="76"/>
  <c r="R37" i="76"/>
  <c r="R36" i="76"/>
  <c r="R35" i="76"/>
  <c r="R34" i="76"/>
  <c r="R33" i="76"/>
  <c r="R32" i="76"/>
  <c r="R31" i="76"/>
  <c r="R30" i="76"/>
  <c r="R29" i="76"/>
  <c r="A29" i="76"/>
  <c r="R28" i="76"/>
  <c r="R27" i="76"/>
  <c r="R26" i="76"/>
  <c r="R25" i="76"/>
  <c r="A15" i="76"/>
  <c r="O42" i="77"/>
  <c r="N42" i="77"/>
  <c r="M42" i="77"/>
  <c r="J42" i="77"/>
  <c r="R37" i="77"/>
  <c r="R36" i="77"/>
  <c r="R35" i="77"/>
  <c r="R34" i="77"/>
  <c r="R33" i="77"/>
  <c r="R32" i="77"/>
  <c r="R31" i="77"/>
  <c r="R30" i="77"/>
  <c r="R29" i="77"/>
  <c r="A29" i="77"/>
  <c r="R28" i="77"/>
  <c r="R27" i="77"/>
  <c r="R26" i="77"/>
  <c r="R25" i="77"/>
  <c r="A15" i="77"/>
  <c r="O42" i="78"/>
  <c r="N42" i="78"/>
  <c r="M42" i="78"/>
  <c r="J42" i="78"/>
  <c r="R37" i="78"/>
  <c r="R36" i="78"/>
  <c r="R35" i="78"/>
  <c r="R34" i="78"/>
  <c r="R33" i="78"/>
  <c r="R32" i="78"/>
  <c r="R31" i="78"/>
  <c r="R30" i="78"/>
  <c r="R29" i="78"/>
  <c r="A29" i="78"/>
  <c r="R28" i="78"/>
  <c r="R27" i="78"/>
  <c r="R26" i="78"/>
  <c r="R25" i="78"/>
  <c r="A15" i="78"/>
  <c r="O42" i="79"/>
  <c r="N42" i="79"/>
  <c r="M42" i="79"/>
  <c r="J42" i="79"/>
  <c r="R37" i="79"/>
  <c r="R36" i="79"/>
  <c r="R35" i="79"/>
  <c r="R34" i="79"/>
  <c r="R33" i="79"/>
  <c r="R32" i="79"/>
  <c r="R31" i="79"/>
  <c r="R30" i="79"/>
  <c r="R29" i="79"/>
  <c r="A29" i="79"/>
  <c r="R28" i="79"/>
  <c r="R27" i="79"/>
  <c r="R26" i="79"/>
  <c r="R25" i="79"/>
  <c r="A15" i="79"/>
  <c r="O42" i="80"/>
  <c r="N42" i="80"/>
  <c r="M42" i="80"/>
  <c r="J42" i="80"/>
  <c r="R37" i="80"/>
  <c r="R36" i="80"/>
  <c r="R35" i="80"/>
  <c r="R34" i="80"/>
  <c r="R33" i="80"/>
  <c r="R32" i="80"/>
  <c r="R31" i="80"/>
  <c r="R30" i="80"/>
  <c r="R29" i="80"/>
  <c r="A29" i="80"/>
  <c r="R28" i="80"/>
  <c r="R27" i="80"/>
  <c r="R26" i="80"/>
  <c r="R25" i="80"/>
  <c r="A15" i="80"/>
  <c r="O42" i="81"/>
  <c r="N42" i="81"/>
  <c r="M42" i="81"/>
  <c r="J42" i="81"/>
  <c r="R37" i="81"/>
  <c r="R36" i="81"/>
  <c r="R35" i="81"/>
  <c r="R34" i="81"/>
  <c r="R33" i="81"/>
  <c r="R32" i="81"/>
  <c r="R31" i="81"/>
  <c r="R30" i="81"/>
  <c r="R29" i="81"/>
  <c r="A29" i="81"/>
  <c r="R28" i="81"/>
  <c r="R27" i="81"/>
  <c r="R26" i="81"/>
  <c r="R25" i="81"/>
  <c r="A15" i="81"/>
  <c r="O42" i="82"/>
  <c r="N42" i="82"/>
  <c r="M42" i="82"/>
  <c r="J42" i="82"/>
  <c r="R37" i="82"/>
  <c r="R36" i="82"/>
  <c r="R35" i="82"/>
  <c r="R34" i="82"/>
  <c r="R33" i="82"/>
  <c r="R32" i="82"/>
  <c r="R31" i="82"/>
  <c r="R30" i="82"/>
  <c r="R29" i="82"/>
  <c r="A29" i="82"/>
  <c r="R28" i="82"/>
  <c r="R27" i="82"/>
  <c r="R26" i="82"/>
  <c r="R25" i="82"/>
  <c r="A15" i="82"/>
  <c r="O42" i="83"/>
  <c r="N42" i="83"/>
  <c r="M42" i="83"/>
  <c r="J42" i="83"/>
  <c r="R37" i="83"/>
  <c r="R36" i="83"/>
  <c r="R35" i="83"/>
  <c r="R34" i="83"/>
  <c r="R33" i="83"/>
  <c r="R32" i="83"/>
  <c r="R31" i="83"/>
  <c r="R30" i="83"/>
  <c r="R29" i="83"/>
  <c r="A29" i="83"/>
  <c r="R28" i="83"/>
  <c r="R27" i="83"/>
  <c r="R26" i="83"/>
  <c r="R25" i="83"/>
  <c r="A15" i="83"/>
  <c r="O42" i="84"/>
  <c r="N42" i="84"/>
  <c r="M42" i="84"/>
  <c r="J42" i="84"/>
  <c r="R37" i="84"/>
  <c r="R36" i="84"/>
  <c r="R35" i="84"/>
  <c r="R34" i="84"/>
  <c r="R33" i="84"/>
  <c r="R32" i="84"/>
  <c r="R31" i="84"/>
  <c r="R30" i="84"/>
  <c r="R29" i="84"/>
  <c r="A29" i="84"/>
  <c r="R28" i="84"/>
  <c r="R27" i="84"/>
  <c r="R26" i="84"/>
  <c r="R25" i="84"/>
  <c r="A15" i="84"/>
  <c r="O42" i="85"/>
  <c r="M42" i="85"/>
  <c r="J42" i="85"/>
  <c r="R37" i="85"/>
  <c r="R36" i="85"/>
  <c r="R35" i="85"/>
  <c r="R34" i="85"/>
  <c r="R33" i="85"/>
  <c r="R32" i="85"/>
  <c r="R31" i="85"/>
  <c r="R30" i="85"/>
  <c r="R29" i="85"/>
  <c r="A29" i="85"/>
  <c r="R28" i="85"/>
  <c r="R27" i="85"/>
  <c r="R26" i="85"/>
  <c r="R25" i="85"/>
  <c r="A15" i="85"/>
  <c r="S36" i="86"/>
  <c r="O42" i="86"/>
  <c r="N42" i="86"/>
  <c r="M42" i="86"/>
  <c r="J42" i="86"/>
  <c r="R37" i="86"/>
  <c r="R36" i="86"/>
  <c r="R35" i="86"/>
  <c r="R34" i="86"/>
  <c r="R33" i="86"/>
  <c r="R32" i="86"/>
  <c r="R31" i="86"/>
  <c r="R30" i="86"/>
  <c r="R29" i="86"/>
  <c r="A29" i="86"/>
  <c r="R28" i="86"/>
  <c r="R27" i="86"/>
  <c r="R26" i="86"/>
  <c r="R25" i="86"/>
  <c r="A15" i="86"/>
  <c r="O42" i="87"/>
  <c r="N42" i="87"/>
  <c r="M42" i="87"/>
  <c r="J42" i="87"/>
  <c r="R37" i="87"/>
  <c r="R36" i="87"/>
  <c r="R35" i="87"/>
  <c r="R34" i="87"/>
  <c r="R33" i="87"/>
  <c r="R32" i="87"/>
  <c r="R31" i="87"/>
  <c r="R30" i="87"/>
  <c r="R29" i="87"/>
  <c r="A29" i="87"/>
  <c r="R28" i="87"/>
  <c r="R27" i="87"/>
  <c r="R26" i="87"/>
  <c r="R25" i="87"/>
  <c r="A15" i="87"/>
  <c r="O42" i="55"/>
  <c r="N42" i="55"/>
  <c r="M42" i="55"/>
  <c r="J42" i="55"/>
  <c r="R37" i="55"/>
  <c r="R36" i="55"/>
  <c r="R35" i="55"/>
  <c r="R34" i="55"/>
  <c r="R33" i="55"/>
  <c r="R32" i="55"/>
  <c r="R31" i="55"/>
  <c r="R30" i="55"/>
  <c r="R29" i="55"/>
  <c r="A29" i="55"/>
  <c r="R28" i="55"/>
  <c r="R27" i="55"/>
  <c r="R26" i="55"/>
  <c r="R25" i="55"/>
  <c r="A15" i="55"/>
  <c r="O42" i="56"/>
  <c r="N42" i="56"/>
  <c r="M42" i="56"/>
  <c r="J42" i="56"/>
  <c r="R37" i="56"/>
  <c r="R36" i="56"/>
  <c r="R35" i="56"/>
  <c r="R34" i="56"/>
  <c r="R33" i="56"/>
  <c r="R32" i="56"/>
  <c r="R31" i="56"/>
  <c r="R30" i="56"/>
  <c r="R29" i="56"/>
  <c r="A29" i="56"/>
  <c r="R28" i="56"/>
  <c r="R27" i="56"/>
  <c r="R26" i="56"/>
  <c r="R25" i="56"/>
  <c r="A15" i="56"/>
  <c r="O42" i="57"/>
  <c r="N42" i="57"/>
  <c r="M42" i="57"/>
  <c r="J42" i="57"/>
  <c r="R37" i="57"/>
  <c r="R36" i="57"/>
  <c r="R35" i="57"/>
  <c r="R34" i="57"/>
  <c r="R33" i="57"/>
  <c r="R32" i="57"/>
  <c r="R31" i="57"/>
  <c r="R30" i="57"/>
  <c r="R29" i="57"/>
  <c r="A29" i="57"/>
  <c r="R28" i="57"/>
  <c r="R27" i="57"/>
  <c r="R26" i="57"/>
  <c r="R25" i="57"/>
  <c r="A15" i="57"/>
  <c r="O42" i="58"/>
  <c r="N42" i="58"/>
  <c r="M42" i="58"/>
  <c r="J42" i="58"/>
  <c r="R37" i="58"/>
  <c r="R36" i="58"/>
  <c r="R35" i="58"/>
  <c r="R34" i="58"/>
  <c r="R33" i="58"/>
  <c r="R32" i="58"/>
  <c r="R31" i="58"/>
  <c r="R30" i="58"/>
  <c r="R29" i="58"/>
  <c r="A29" i="58"/>
  <c r="R28" i="58"/>
  <c r="R27" i="58"/>
  <c r="R26" i="58"/>
  <c r="R25" i="58"/>
  <c r="A15" i="58"/>
  <c r="O42" i="59"/>
  <c r="N42" i="59"/>
  <c r="M42" i="59"/>
  <c r="J42" i="59"/>
  <c r="R37" i="59"/>
  <c r="R36" i="59"/>
  <c r="R35" i="59"/>
  <c r="R34" i="59"/>
  <c r="R33" i="59"/>
  <c r="R32" i="59"/>
  <c r="R31" i="59"/>
  <c r="R30" i="59"/>
  <c r="R29" i="59"/>
  <c r="A29" i="59"/>
  <c r="R28" i="59"/>
  <c r="R27" i="59"/>
  <c r="R26" i="59"/>
  <c r="R25" i="59"/>
  <c r="A15" i="59"/>
  <c r="O42" i="60"/>
  <c r="N42" i="60"/>
  <c r="M42" i="60"/>
  <c r="J42" i="60"/>
  <c r="R37" i="60"/>
  <c r="R36" i="60"/>
  <c r="R35" i="60"/>
  <c r="R34" i="60"/>
  <c r="R33" i="60"/>
  <c r="R32" i="60"/>
  <c r="R31" i="60"/>
  <c r="R30" i="60"/>
  <c r="R29" i="60"/>
  <c r="A29" i="60"/>
  <c r="R28" i="60"/>
  <c r="R27" i="60"/>
  <c r="R26" i="60"/>
  <c r="R25" i="60"/>
  <c r="A15" i="60"/>
  <c r="O42" i="61"/>
  <c r="N42" i="61"/>
  <c r="M42" i="61"/>
  <c r="J42" i="61"/>
  <c r="R37" i="61"/>
  <c r="R36" i="61"/>
  <c r="R35" i="61"/>
  <c r="R34" i="61"/>
  <c r="R33" i="61"/>
  <c r="R32" i="61"/>
  <c r="R31" i="61"/>
  <c r="R30" i="61"/>
  <c r="R29" i="61"/>
  <c r="A29" i="61"/>
  <c r="R28" i="61"/>
  <c r="R27" i="61"/>
  <c r="R26" i="61"/>
  <c r="R25" i="61"/>
  <c r="A15" i="61"/>
  <c r="O42" i="62"/>
  <c r="N42" i="62"/>
  <c r="M42" i="62"/>
  <c r="J42" i="62"/>
  <c r="R37" i="62"/>
  <c r="R36" i="62"/>
  <c r="R35" i="62"/>
  <c r="R34" i="62"/>
  <c r="R33" i="62"/>
  <c r="R32" i="62"/>
  <c r="R31" i="62"/>
  <c r="R30" i="62"/>
  <c r="R29" i="62"/>
  <c r="A29" i="62"/>
  <c r="R28" i="62"/>
  <c r="R27" i="62"/>
  <c r="R26" i="62"/>
  <c r="R25" i="62"/>
  <c r="A15" i="62"/>
  <c r="O42" i="63"/>
  <c r="N42" i="63"/>
  <c r="M42" i="63"/>
  <c r="J42" i="63"/>
  <c r="R37" i="63"/>
  <c r="R36" i="63"/>
  <c r="R35" i="63"/>
  <c r="R34" i="63"/>
  <c r="R33" i="63"/>
  <c r="R32" i="63"/>
  <c r="R31" i="63"/>
  <c r="R30" i="63"/>
  <c r="R29" i="63"/>
  <c r="A29" i="63"/>
  <c r="R28" i="63"/>
  <c r="R27" i="63"/>
  <c r="R26" i="63"/>
  <c r="R25" i="63"/>
  <c r="A15" i="63"/>
  <c r="O42" i="64"/>
  <c r="N42" i="64"/>
  <c r="M42" i="64"/>
  <c r="J42" i="64"/>
  <c r="R37" i="64"/>
  <c r="R36" i="64"/>
  <c r="R35" i="64"/>
  <c r="R34" i="64"/>
  <c r="R33" i="64"/>
  <c r="R32" i="64"/>
  <c r="R31" i="64"/>
  <c r="R30" i="64"/>
  <c r="R29" i="64"/>
  <c r="A29" i="64"/>
  <c r="R28" i="64"/>
  <c r="R27" i="64"/>
  <c r="R26" i="64"/>
  <c r="R25" i="64"/>
  <c r="A15" i="64"/>
  <c r="O42" i="49"/>
  <c r="N42" i="49"/>
  <c r="M42" i="49"/>
  <c r="J42" i="49"/>
  <c r="R37" i="49"/>
  <c r="R36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O42" i="48"/>
  <c r="N42" i="48"/>
  <c r="M42" i="48"/>
  <c r="J42" i="48"/>
  <c r="R37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M42" i="46"/>
  <c r="J42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4"/>
  <c r="N42" i="54"/>
  <c r="M42" i="54"/>
  <c r="J42" i="54"/>
  <c r="R37" i="54"/>
  <c r="R36" i="54"/>
  <c r="R35" i="54"/>
  <c r="R34" i="54"/>
  <c r="R33" i="54"/>
  <c r="R32" i="54"/>
  <c r="R31" i="54"/>
  <c r="R30" i="54"/>
  <c r="R29" i="54"/>
  <c r="A29" i="54"/>
  <c r="R28" i="54"/>
  <c r="R27" i="54"/>
  <c r="R26" i="54"/>
  <c r="R25" i="54"/>
  <c r="A15" i="54"/>
  <c r="O42" i="53"/>
  <c r="N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O39" i="37"/>
  <c r="O38" i="37"/>
  <c r="O37" i="37"/>
  <c r="J33" i="37"/>
  <c r="M33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M39" i="37"/>
  <c r="J32" i="37"/>
  <c r="M32" i="37"/>
  <c r="N32" i="37"/>
  <c r="O32" i="37"/>
  <c r="C19" i="37"/>
  <c r="O19" i="37"/>
  <c r="C20" i="37"/>
  <c r="O20" i="37"/>
  <c r="C21" i="37"/>
  <c r="N21" i="37"/>
  <c r="O21" i="37"/>
  <c r="C22" i="37"/>
  <c r="O22" i="37"/>
  <c r="C23" i="37"/>
  <c r="O23" i="37"/>
  <c r="C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P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A29" i="37"/>
  <c r="A15" i="37"/>
  <c r="M42" i="37"/>
  <c r="N20" i="37"/>
  <c r="C24" i="37"/>
  <c r="G42" i="51"/>
  <c r="S35" i="75"/>
  <c r="C42" i="56"/>
  <c r="L42" i="3"/>
  <c r="S37" i="66"/>
  <c r="S37" i="70"/>
  <c r="S37" i="74"/>
  <c r="I42" i="77"/>
  <c r="H42" i="81"/>
  <c r="C42" i="66"/>
  <c r="C42" i="70"/>
  <c r="C42" i="77"/>
  <c r="C42" i="81"/>
  <c r="C42" i="46"/>
  <c r="P37" i="2"/>
  <c r="B42" i="2"/>
  <c r="P36" i="57"/>
  <c r="H42" i="43"/>
  <c r="S37" i="82"/>
  <c r="S37" i="86"/>
  <c r="C11" i="87"/>
  <c r="H42" i="66"/>
  <c r="I42" i="67"/>
  <c r="F42" i="67"/>
  <c r="E42" i="67"/>
  <c r="K42" i="68"/>
  <c r="K42" i="69"/>
  <c r="I42" i="70"/>
  <c r="H42" i="70"/>
  <c r="D42" i="73"/>
  <c r="I42" i="75"/>
  <c r="G42" i="75"/>
  <c r="L42" i="76"/>
  <c r="E42" i="79"/>
  <c r="D42" i="79"/>
  <c r="L42" i="80"/>
  <c r="K42" i="80"/>
  <c r="K42" i="81"/>
  <c r="K42" i="82"/>
  <c r="F42" i="82"/>
  <c r="C42" i="68"/>
  <c r="C42" i="73"/>
  <c r="C42" i="75"/>
  <c r="C42" i="3"/>
  <c r="C42" i="2"/>
  <c r="C11" i="77"/>
  <c r="C11" i="58"/>
  <c r="C11" i="75"/>
  <c r="H10" i="37"/>
  <c r="J8" i="37"/>
  <c r="I42" i="85"/>
  <c r="S46" i="55"/>
  <c r="K42" i="56"/>
  <c r="D42" i="56"/>
  <c r="B42" i="56"/>
  <c r="P34" i="58"/>
  <c r="S44" i="58"/>
  <c r="H42" i="58"/>
  <c r="P38" i="60"/>
  <c r="I42" i="64"/>
  <c r="P34" i="64"/>
  <c r="S44" i="64"/>
  <c r="I42" i="48"/>
  <c r="P35" i="45"/>
  <c r="S47" i="45"/>
  <c r="E42" i="45"/>
  <c r="L42" i="52"/>
  <c r="P35" i="44"/>
  <c r="S47" i="44"/>
  <c r="F42" i="44"/>
  <c r="E42" i="44"/>
  <c r="D42" i="44"/>
  <c r="B42" i="44"/>
  <c r="D42" i="43"/>
  <c r="P35" i="42"/>
  <c r="S47" i="42"/>
  <c r="E42" i="42"/>
  <c r="D42" i="42"/>
  <c r="P37" i="41"/>
  <c r="K42" i="51"/>
  <c r="I42" i="3"/>
  <c r="B42" i="3"/>
  <c r="E42" i="2"/>
  <c r="S35" i="50"/>
  <c r="S37" i="61"/>
  <c r="S37" i="49"/>
  <c r="S37" i="45"/>
  <c r="S37" i="44"/>
  <c r="L8" i="37"/>
  <c r="P32" i="86"/>
  <c r="S45" i="86"/>
  <c r="E42" i="3"/>
  <c r="G42" i="56"/>
  <c r="L42" i="57"/>
  <c r="I42" i="58"/>
  <c r="I42" i="60"/>
  <c r="K42" i="62"/>
  <c r="P32" i="63"/>
  <c r="S45" i="63"/>
  <c r="G42" i="45"/>
  <c r="B42" i="45"/>
  <c r="L42" i="54"/>
  <c r="F42" i="53"/>
  <c r="G42" i="44"/>
  <c r="G42" i="42"/>
  <c r="S46" i="41"/>
  <c r="K42" i="2"/>
  <c r="I42" i="2"/>
  <c r="H42" i="2"/>
  <c r="D42" i="2"/>
  <c r="C42" i="82"/>
  <c r="P38" i="58"/>
  <c r="L42" i="43"/>
  <c r="F42" i="3"/>
  <c r="P34" i="74"/>
  <c r="S44" i="74"/>
  <c r="D42" i="74"/>
  <c r="K42" i="83"/>
  <c r="H42" i="83"/>
  <c r="I42" i="84"/>
  <c r="P34" i="85"/>
  <c r="S44" i="85"/>
  <c r="E42" i="47"/>
  <c r="P36" i="61"/>
  <c r="S43" i="61"/>
  <c r="P36" i="49"/>
  <c r="S43" i="49"/>
  <c r="P39" i="45"/>
  <c r="O42" i="37"/>
  <c r="N42" i="37"/>
  <c r="J42" i="37"/>
  <c r="S37" i="78"/>
  <c r="S36" i="44"/>
  <c r="S36" i="52"/>
  <c r="S36" i="81"/>
  <c r="S36" i="72"/>
  <c r="O24" i="37"/>
  <c r="O11" i="37"/>
  <c r="P34" i="71"/>
  <c r="S44" i="71"/>
  <c r="C47" i="65"/>
  <c r="C47" i="71"/>
  <c r="P37" i="73"/>
  <c r="C47" i="81"/>
  <c r="P20" i="2"/>
  <c r="S36" i="49"/>
  <c r="S36" i="56"/>
  <c r="S37" i="67"/>
  <c r="S37" i="71"/>
  <c r="S37" i="75"/>
  <c r="S37" i="79"/>
  <c r="S37" i="83"/>
  <c r="S37" i="87"/>
  <c r="S37" i="58"/>
  <c r="G42" i="87"/>
  <c r="S35" i="3"/>
  <c r="P19" i="82"/>
  <c r="S36" i="69"/>
  <c r="S36" i="66"/>
  <c r="S35" i="79"/>
  <c r="S35" i="47"/>
  <c r="S36" i="48"/>
  <c r="S36" i="63"/>
  <c r="H42" i="65"/>
  <c r="H42" i="50"/>
  <c r="S36" i="47"/>
  <c r="S36" i="60"/>
  <c r="C47" i="59"/>
  <c r="S36" i="3"/>
  <c r="S36" i="43"/>
  <c r="S36" i="87"/>
  <c r="S36" i="84"/>
  <c r="P18" i="3"/>
  <c r="P38" i="81"/>
  <c r="H7" i="37"/>
  <c r="J9" i="37"/>
  <c r="P37" i="66"/>
  <c r="P35" i="68"/>
  <c r="S47" i="68"/>
  <c r="S46" i="69"/>
  <c r="P35" i="72"/>
  <c r="S47" i="72"/>
  <c r="P38" i="76"/>
  <c r="P38" i="86"/>
  <c r="H42" i="55"/>
  <c r="I42" i="57"/>
  <c r="C47" i="67"/>
  <c r="C47" i="69"/>
  <c r="C47" i="72"/>
  <c r="C47" i="75"/>
  <c r="S46" i="83"/>
  <c r="C47" i="84"/>
  <c r="P38" i="85"/>
  <c r="P36" i="86"/>
  <c r="S43" i="86"/>
  <c r="P35" i="56"/>
  <c r="S47" i="56"/>
  <c r="C47" i="57"/>
  <c r="C47" i="60"/>
  <c r="S25" i="63"/>
  <c r="P32" i="49"/>
  <c r="S45" i="49"/>
  <c r="C47" i="52"/>
  <c r="C47" i="44"/>
  <c r="C47" i="42"/>
  <c r="P34" i="2"/>
  <c r="S44" i="2"/>
  <c r="P18" i="2"/>
  <c r="P22" i="3"/>
  <c r="P20" i="44"/>
  <c r="P20" i="53"/>
  <c r="S35" i="54"/>
  <c r="P21" i="64"/>
  <c r="P20" i="61"/>
  <c r="P20" i="59"/>
  <c r="P23" i="85"/>
  <c r="P21" i="85"/>
  <c r="P22" i="84"/>
  <c r="P18" i="81"/>
  <c r="P20" i="80"/>
  <c r="P20" i="77"/>
  <c r="D42" i="87"/>
  <c r="P34" i="57"/>
  <c r="C42" i="85"/>
  <c r="P19" i="80"/>
  <c r="P19" i="49"/>
  <c r="C47" i="83"/>
  <c r="P38" i="2"/>
  <c r="P37" i="50"/>
  <c r="I42" i="66"/>
  <c r="P37" i="57"/>
  <c r="S35" i="83"/>
  <c r="P38" i="57"/>
  <c r="P19" i="76"/>
  <c r="C11" i="85"/>
  <c r="G42" i="73"/>
  <c r="I42" i="74"/>
  <c r="G42" i="74"/>
  <c r="E42" i="74"/>
  <c r="L42" i="75"/>
  <c r="F42" i="75"/>
  <c r="B42" i="77"/>
  <c r="G42" i="78"/>
  <c r="L42" i="79"/>
  <c r="I42" i="80"/>
  <c r="C11" i="81"/>
  <c r="C11" i="67"/>
  <c r="P32" i="87"/>
  <c r="S45" i="87"/>
  <c r="B42" i="87"/>
  <c r="P39" i="57"/>
  <c r="P35" i="57"/>
  <c r="P19" i="78"/>
  <c r="S35" i="77"/>
  <c r="P19" i="74"/>
  <c r="S36" i="57"/>
  <c r="S37" i="50"/>
  <c r="S37" i="68"/>
  <c r="S37" i="72"/>
  <c r="S37" i="76"/>
  <c r="S37" i="80"/>
  <c r="S37" i="84"/>
  <c r="S37" i="55"/>
  <c r="S37" i="59"/>
  <c r="S37" i="63"/>
  <c r="S37" i="47"/>
  <c r="S37" i="53"/>
  <c r="S37" i="42"/>
  <c r="S37" i="2"/>
  <c r="P32" i="65"/>
  <c r="S45" i="65"/>
  <c r="H42" i="57"/>
  <c r="S37" i="62"/>
  <c r="S37" i="48"/>
  <c r="S37" i="54"/>
  <c r="S37" i="43"/>
  <c r="S37" i="3"/>
  <c r="F42" i="77"/>
  <c r="E42" i="78"/>
  <c r="H42" i="79"/>
  <c r="S36" i="61"/>
  <c r="S37" i="51"/>
  <c r="S36" i="71"/>
  <c r="S36" i="70"/>
  <c r="S37" i="65"/>
  <c r="S37" i="69"/>
  <c r="S37" i="73"/>
  <c r="S37" i="77"/>
  <c r="S37" i="81"/>
  <c r="S37" i="85"/>
  <c r="S37" i="56"/>
  <c r="S37" i="60"/>
  <c r="S37" i="64"/>
  <c r="S37" i="46"/>
  <c r="S37" i="52"/>
  <c r="S37" i="41"/>
  <c r="L42" i="55"/>
  <c r="E42" i="56"/>
  <c r="S35" i="48"/>
  <c r="S36" i="42"/>
  <c r="S36" i="53"/>
  <c r="S36" i="54"/>
  <c r="S36" i="64"/>
  <c r="S36" i="77"/>
  <c r="S36" i="76"/>
  <c r="S36" i="67"/>
  <c r="S36" i="46"/>
  <c r="S36" i="59"/>
  <c r="S36" i="83"/>
  <c r="S36" i="79"/>
  <c r="S36" i="78"/>
  <c r="S36" i="75"/>
  <c r="C11" i="3"/>
  <c r="C11" i="44"/>
  <c r="C11" i="54"/>
  <c r="C11" i="45"/>
  <c r="C11" i="48"/>
  <c r="C11" i="61"/>
  <c r="C11" i="56"/>
  <c r="C11" i="86"/>
  <c r="C11" i="78"/>
  <c r="C11" i="74"/>
  <c r="C11" i="72"/>
  <c r="C11" i="50"/>
  <c r="C11" i="70"/>
  <c r="C11" i="79"/>
  <c r="C11" i="83"/>
  <c r="C11" i="43"/>
  <c r="S36" i="41"/>
  <c r="S36" i="62"/>
  <c r="S36" i="58"/>
  <c r="S36" i="55"/>
  <c r="S36" i="82"/>
  <c r="S36" i="74"/>
  <c r="S36" i="65"/>
  <c r="P10" i="75"/>
  <c r="G42" i="50"/>
  <c r="F42" i="50"/>
  <c r="E42" i="50"/>
  <c r="D42" i="50"/>
  <c r="L42" i="65"/>
  <c r="G42" i="66"/>
  <c r="P39" i="67"/>
  <c r="G42" i="70"/>
  <c r="F42" i="70"/>
  <c r="E42" i="70"/>
  <c r="D42" i="70"/>
  <c r="P35" i="76"/>
  <c r="S47" i="76"/>
  <c r="G42" i="83"/>
  <c r="F42" i="83"/>
  <c r="D42" i="83"/>
  <c r="B42" i="83"/>
  <c r="L42" i="84"/>
  <c r="D42" i="85"/>
  <c r="K42" i="86"/>
  <c r="P34" i="87"/>
  <c r="S44" i="87"/>
  <c r="P37" i="55"/>
  <c r="K9" i="37"/>
  <c r="P34" i="56"/>
  <c r="S44" i="56"/>
  <c r="P38" i="56"/>
  <c r="P19" i="44"/>
  <c r="P18" i="52"/>
  <c r="P23" i="52"/>
  <c r="P21" i="52"/>
  <c r="P20" i="52"/>
  <c r="P22" i="53"/>
  <c r="P22" i="54"/>
  <c r="P22" i="45"/>
  <c r="P20" i="45"/>
  <c r="P19" i="45"/>
  <c r="P23" i="46"/>
  <c r="P21" i="46"/>
  <c r="P20" i="46"/>
  <c r="P22" i="47"/>
  <c r="P20" i="47"/>
  <c r="P18" i="48"/>
  <c r="P22" i="49"/>
  <c r="P20" i="49"/>
  <c r="P20" i="64"/>
  <c r="S35" i="62"/>
  <c r="P22" i="61"/>
  <c r="P19" i="61"/>
  <c r="P23" i="60"/>
  <c r="P21" i="60"/>
  <c r="P20" i="60"/>
  <c r="P22" i="59"/>
  <c r="S35" i="58"/>
  <c r="P22" i="58"/>
  <c r="P22" i="57"/>
  <c r="P20" i="57"/>
  <c r="P19" i="57"/>
  <c r="S35" i="87"/>
  <c r="P22" i="87"/>
  <c r="P22" i="86"/>
  <c r="P20" i="86"/>
  <c r="P19" i="86"/>
  <c r="P18" i="85"/>
  <c r="P20" i="85"/>
  <c r="P20" i="84"/>
  <c r="P22" i="82"/>
  <c r="P20" i="82"/>
  <c r="P23" i="81"/>
  <c r="P21" i="81"/>
  <c r="P20" i="81"/>
  <c r="P18" i="80"/>
  <c r="P22" i="79"/>
  <c r="P22" i="78"/>
  <c r="P20" i="78"/>
  <c r="P18" i="77"/>
  <c r="P21" i="77"/>
  <c r="P23" i="76"/>
  <c r="P22" i="76"/>
  <c r="P20" i="76"/>
  <c r="P18" i="75"/>
  <c r="P22" i="75"/>
  <c r="P22" i="74"/>
  <c r="P20" i="74"/>
  <c r="S32" i="68"/>
  <c r="S35" i="76"/>
  <c r="S35" i="80"/>
  <c r="S35" i="53"/>
  <c r="S35" i="42"/>
  <c r="S35" i="2"/>
  <c r="P19" i="84"/>
  <c r="P19" i="53"/>
  <c r="P23" i="71"/>
  <c r="P23" i="3"/>
  <c r="S35" i="65"/>
  <c r="S35" i="67"/>
  <c r="S35" i="66"/>
  <c r="P19" i="59"/>
  <c r="P19" i="2"/>
  <c r="P18" i="87"/>
  <c r="P18" i="78"/>
  <c r="C11" i="49"/>
  <c r="C11" i="62"/>
  <c r="I9" i="37"/>
  <c r="P20" i="54"/>
  <c r="P18" i="74"/>
  <c r="P22" i="2"/>
  <c r="K42" i="55"/>
  <c r="P18" i="82"/>
  <c r="S35" i="71"/>
  <c r="S25" i="71"/>
  <c r="C11" i="69"/>
  <c r="P9" i="52"/>
  <c r="P8" i="59"/>
  <c r="S32" i="69"/>
  <c r="S32" i="71"/>
  <c r="S32" i="74"/>
  <c r="S32" i="82"/>
  <c r="S32" i="87"/>
  <c r="S32" i="60"/>
  <c r="S32" i="63"/>
  <c r="S32" i="64"/>
  <c r="S32" i="48"/>
  <c r="S32" i="47"/>
  <c r="P10" i="86"/>
  <c r="P38" i="87"/>
  <c r="P22" i="42"/>
  <c r="S35" i="55"/>
  <c r="P18" i="53"/>
  <c r="C11" i="82"/>
  <c r="P18" i="54"/>
  <c r="B24" i="65"/>
  <c r="B24" i="68"/>
  <c r="B22" i="37"/>
  <c r="B24" i="72"/>
  <c r="B24" i="74"/>
  <c r="B24" i="84"/>
  <c r="B24" i="55"/>
  <c r="B24" i="56"/>
  <c r="B24" i="58"/>
  <c r="B24" i="60"/>
  <c r="B24" i="62"/>
  <c r="B24" i="64"/>
  <c r="B24" i="48"/>
  <c r="B24" i="46"/>
  <c r="B24" i="45"/>
  <c r="B24" i="54"/>
  <c r="B24" i="52"/>
  <c r="B24" i="43"/>
  <c r="B24" i="41"/>
  <c r="B24" i="3"/>
  <c r="L42" i="50"/>
  <c r="S46" i="50"/>
  <c r="I42" i="65"/>
  <c r="G42" i="65"/>
  <c r="F42" i="65"/>
  <c r="E42" i="65"/>
  <c r="D42" i="65"/>
  <c r="L42" i="66"/>
  <c r="K42" i="66"/>
  <c r="P38" i="67"/>
  <c r="P37" i="67"/>
  <c r="G42" i="68"/>
  <c r="P36" i="69"/>
  <c r="S43" i="69"/>
  <c r="G42" i="69"/>
  <c r="F42" i="69"/>
  <c r="E42" i="69"/>
  <c r="D42" i="69"/>
  <c r="B42" i="69"/>
  <c r="P38" i="70"/>
  <c r="P39" i="71"/>
  <c r="P37" i="71"/>
  <c r="P38" i="72"/>
  <c r="G42" i="72"/>
  <c r="F42" i="72"/>
  <c r="E42" i="72"/>
  <c r="D42" i="72"/>
  <c r="B42" i="72"/>
  <c r="P36" i="73"/>
  <c r="S43" i="73"/>
  <c r="I42" i="73"/>
  <c r="K42" i="74"/>
  <c r="K42" i="75"/>
  <c r="I40" i="75"/>
  <c r="H42" i="75"/>
  <c r="P34" i="75"/>
  <c r="S44" i="75"/>
  <c r="P37" i="75"/>
  <c r="G42" i="76"/>
  <c r="D42" i="76"/>
  <c r="G42" i="77"/>
  <c r="E42" i="77"/>
  <c r="H42" i="77"/>
  <c r="L42" i="78"/>
  <c r="K42" i="78"/>
  <c r="K42" i="79"/>
  <c r="I40" i="79"/>
  <c r="F42" i="79"/>
  <c r="B42" i="79"/>
  <c r="P37" i="79"/>
  <c r="P37" i="80"/>
  <c r="E42" i="80"/>
  <c r="D42" i="80"/>
  <c r="B42" i="80"/>
  <c r="P36" i="81"/>
  <c r="S43" i="81"/>
  <c r="G42" i="81"/>
  <c r="F42" i="81"/>
  <c r="E42" i="81"/>
  <c r="D42" i="81"/>
  <c r="L42" i="82"/>
  <c r="P37" i="65"/>
  <c r="I42" i="69"/>
  <c r="P37" i="74"/>
  <c r="G42" i="82"/>
  <c r="P32" i="82"/>
  <c r="S45" i="82"/>
  <c r="P38" i="83"/>
  <c r="K42" i="84"/>
  <c r="G42" i="84"/>
  <c r="D42" i="84"/>
  <c r="L42" i="85"/>
  <c r="G42" i="86"/>
  <c r="E42" i="86"/>
  <c r="L42" i="87"/>
  <c r="H42" i="87"/>
  <c r="G42" i="55"/>
  <c r="F42" i="55"/>
  <c r="E42" i="55"/>
  <c r="D42" i="55"/>
  <c r="I42" i="56"/>
  <c r="H42" i="56"/>
  <c r="P23" i="73"/>
  <c r="P21" i="73"/>
  <c r="S35" i="72"/>
  <c r="P19" i="68"/>
  <c r="S35" i="69"/>
  <c r="S35" i="81"/>
  <c r="S35" i="85"/>
  <c r="S35" i="64"/>
  <c r="S35" i="52"/>
  <c r="P19" i="54"/>
  <c r="P23" i="78"/>
  <c r="P23" i="82"/>
  <c r="P23" i="61"/>
  <c r="P23" i="49"/>
  <c r="P23" i="79"/>
  <c r="P23" i="83"/>
  <c r="P23" i="58"/>
  <c r="P23" i="80"/>
  <c r="P23" i="59"/>
  <c r="C42" i="64"/>
  <c r="C42" i="41"/>
  <c r="G42" i="57"/>
  <c r="E42" i="57"/>
  <c r="D42" i="57"/>
  <c r="K42" i="58"/>
  <c r="G42" i="58"/>
  <c r="F42" i="58"/>
  <c r="E42" i="58"/>
  <c r="D42" i="58"/>
  <c r="L42" i="59"/>
  <c r="K42" i="59"/>
  <c r="I42" i="59"/>
  <c r="H42" i="59"/>
  <c r="G42" i="59"/>
  <c r="F42" i="59"/>
  <c r="E42" i="59"/>
  <c r="K42" i="60"/>
  <c r="G42" i="60"/>
  <c r="F42" i="60"/>
  <c r="E42" i="60"/>
  <c r="D42" i="60"/>
  <c r="B42" i="60"/>
  <c r="L42" i="61"/>
  <c r="I42" i="61"/>
  <c r="G42" i="61"/>
  <c r="F42" i="61"/>
  <c r="E42" i="61"/>
  <c r="D42" i="61"/>
  <c r="L42" i="62"/>
  <c r="I42" i="62"/>
  <c r="H42" i="63"/>
  <c r="G42" i="63"/>
  <c r="F42" i="63"/>
  <c r="E42" i="64"/>
  <c r="G42" i="49"/>
  <c r="F42" i="48"/>
  <c r="E42" i="48"/>
  <c r="L42" i="47"/>
  <c r="I42" i="47"/>
  <c r="H42" i="47"/>
  <c r="G42" i="47"/>
  <c r="K42" i="46"/>
  <c r="G42" i="46"/>
  <c r="E42" i="46"/>
  <c r="D42" i="46"/>
  <c r="B42" i="46"/>
  <c r="I42" i="45"/>
  <c r="I42" i="53"/>
  <c r="H42" i="53"/>
  <c r="P32" i="52"/>
  <c r="S45" i="52"/>
  <c r="G42" i="52"/>
  <c r="L42" i="44"/>
  <c r="I42" i="44"/>
  <c r="I42" i="43"/>
  <c r="G42" i="43"/>
  <c r="I42" i="41"/>
  <c r="E42" i="41"/>
  <c r="D11" i="40"/>
  <c r="C42" i="50"/>
  <c r="C42" i="67"/>
  <c r="C42" i="72"/>
  <c r="C42" i="78"/>
  <c r="C42" i="79"/>
  <c r="P39" i="80"/>
  <c r="C42" i="83"/>
  <c r="C42" i="86"/>
  <c r="S46" i="57"/>
  <c r="C42" i="61"/>
  <c r="P36" i="46"/>
  <c r="S43" i="46"/>
  <c r="C42" i="43"/>
  <c r="P39" i="42"/>
  <c r="P39" i="2"/>
  <c r="P23" i="64"/>
  <c r="C8" i="37"/>
  <c r="C11" i="46"/>
  <c r="C11" i="66"/>
  <c r="C11" i="63"/>
  <c r="C11" i="51"/>
  <c r="C11" i="53"/>
  <c r="C11" i="64"/>
  <c r="C11" i="47"/>
  <c r="N11" i="37"/>
  <c r="S36" i="2"/>
  <c r="M11" i="37"/>
  <c r="S36" i="51"/>
  <c r="S36" i="45"/>
  <c r="S36" i="73"/>
  <c r="S36" i="50"/>
  <c r="P18" i="76"/>
  <c r="P22" i="73"/>
  <c r="P22" i="72"/>
  <c r="P21" i="72"/>
  <c r="P20" i="72"/>
  <c r="P21" i="71"/>
  <c r="P20" i="70"/>
  <c r="P22" i="69"/>
  <c r="P20" i="69"/>
  <c r="P20" i="68"/>
  <c r="P23" i="67"/>
  <c r="P21" i="67"/>
  <c r="P19" i="67"/>
  <c r="P23" i="66"/>
  <c r="P22" i="66"/>
  <c r="P20" i="75"/>
  <c r="S35" i="73"/>
  <c r="P23" i="74"/>
  <c r="P23" i="86"/>
  <c r="P23" i="57"/>
  <c r="P23" i="45"/>
  <c r="P23" i="44"/>
  <c r="P23" i="75"/>
  <c r="P23" i="87"/>
  <c r="P23" i="48"/>
  <c r="P23" i="54"/>
  <c r="P23" i="68"/>
  <c r="P23" i="84"/>
  <c r="P23" i="55"/>
  <c r="P23" i="47"/>
  <c r="P23" i="53"/>
  <c r="P23" i="2"/>
  <c r="P22" i="46"/>
  <c r="P21" i="82"/>
  <c r="P21" i="86"/>
  <c r="P21" i="61"/>
  <c r="P21" i="44"/>
  <c r="P21" i="75"/>
  <c r="P21" i="79"/>
  <c r="P21" i="83"/>
  <c r="P21" i="87"/>
  <c r="P21" i="58"/>
  <c r="P21" i="48"/>
  <c r="P21" i="54"/>
  <c r="P21" i="3"/>
  <c r="P21" i="76"/>
  <c r="P22" i="50"/>
  <c r="P21" i="50"/>
  <c r="P37" i="60"/>
  <c r="S35" i="84"/>
  <c r="P18" i="57"/>
  <c r="P23" i="56"/>
  <c r="P20" i="55"/>
  <c r="P19" i="55"/>
  <c r="P18" i="86"/>
  <c r="P18" i="83"/>
  <c r="P22" i="83"/>
  <c r="P22" i="80"/>
  <c r="P18" i="79"/>
  <c r="B24" i="75"/>
  <c r="B24" i="83"/>
  <c r="B24" i="85"/>
  <c r="B24" i="87"/>
  <c r="B24" i="61"/>
  <c r="B24" i="63"/>
  <c r="B24" i="49"/>
  <c r="B24" i="53"/>
  <c r="B24" i="44"/>
  <c r="B24" i="51"/>
  <c r="B23" i="37"/>
  <c r="B24" i="2"/>
  <c r="I40" i="65"/>
  <c r="P36" i="68"/>
  <c r="S43" i="68"/>
  <c r="P36" i="72"/>
  <c r="S43" i="72"/>
  <c r="I40" i="72"/>
  <c r="S26" i="74"/>
  <c r="S26" i="78"/>
  <c r="I40" i="81"/>
  <c r="I40" i="82"/>
  <c r="S34" i="85"/>
  <c r="B46" i="87"/>
  <c r="I40" i="59"/>
  <c r="S26" i="59"/>
  <c r="P36" i="62"/>
  <c r="S43" i="62"/>
  <c r="I40" i="47"/>
  <c r="C47" i="66"/>
  <c r="C47" i="70"/>
  <c r="C47" i="73"/>
  <c r="C47" i="76"/>
  <c r="P35" i="80"/>
  <c r="S47" i="80"/>
  <c r="C47" i="80"/>
  <c r="C47" i="85"/>
  <c r="C47" i="87"/>
  <c r="C47" i="55"/>
  <c r="C47" i="48"/>
  <c r="P34" i="48"/>
  <c r="S44" i="48"/>
  <c r="C47" i="46"/>
  <c r="S25" i="45"/>
  <c r="C47" i="53"/>
  <c r="C47" i="41"/>
  <c r="P35" i="2"/>
  <c r="S47" i="2"/>
  <c r="P22" i="44"/>
  <c r="P18" i="45"/>
  <c r="P18" i="46"/>
  <c r="P18" i="47"/>
  <c r="P19" i="47"/>
  <c r="P22" i="48"/>
  <c r="P18" i="49"/>
  <c r="P18" i="64"/>
  <c r="P18" i="60"/>
  <c r="P18" i="59"/>
  <c r="P18" i="58"/>
  <c r="C42" i="80"/>
  <c r="C42" i="84"/>
  <c r="B42" i="67"/>
  <c r="F42" i="87"/>
  <c r="P36" i="65"/>
  <c r="S43" i="65"/>
  <c r="P36" i="59"/>
  <c r="S43" i="59"/>
  <c r="P32" i="59"/>
  <c r="S45" i="59"/>
  <c r="P36" i="63"/>
  <c r="S43" i="63"/>
  <c r="C42" i="49"/>
  <c r="C42" i="48"/>
  <c r="P36" i="47"/>
  <c r="S43" i="47"/>
  <c r="S46" i="52"/>
  <c r="C42" i="51"/>
  <c r="S32" i="59"/>
  <c r="S32" i="76"/>
  <c r="C11" i="76"/>
  <c r="C11" i="65"/>
  <c r="C11" i="84"/>
  <c r="C11" i="59"/>
  <c r="S25" i="59"/>
  <c r="P9" i="64"/>
  <c r="D8" i="37"/>
  <c r="C11" i="73"/>
  <c r="E7" i="37"/>
  <c r="P7" i="55"/>
  <c r="B24" i="59"/>
  <c r="B24" i="42"/>
  <c r="S46" i="65"/>
  <c r="P35" i="50"/>
  <c r="S47" i="50"/>
  <c r="K42" i="65"/>
  <c r="P39" i="65"/>
  <c r="P36" i="66"/>
  <c r="I40" i="67"/>
  <c r="S46" i="67"/>
  <c r="S34" i="68"/>
  <c r="P32" i="68"/>
  <c r="S45" i="68"/>
  <c r="P39" i="68"/>
  <c r="I42" i="68"/>
  <c r="H42" i="68"/>
  <c r="P38" i="68"/>
  <c r="S46" i="68"/>
  <c r="P32" i="69"/>
  <c r="S45" i="69"/>
  <c r="I40" i="70"/>
  <c r="P32" i="70"/>
  <c r="P39" i="70"/>
  <c r="B42" i="70"/>
  <c r="P38" i="71"/>
  <c r="I42" i="71"/>
  <c r="P32" i="71"/>
  <c r="S45" i="71"/>
  <c r="P32" i="72"/>
  <c r="S45" i="72"/>
  <c r="P39" i="72"/>
  <c r="I42" i="72"/>
  <c r="C11" i="60"/>
  <c r="C11" i="80"/>
  <c r="C11" i="41"/>
  <c r="C7" i="37"/>
  <c r="P8" i="75"/>
  <c r="D7" i="37"/>
  <c r="C11" i="55"/>
  <c r="C11" i="57"/>
  <c r="B24" i="79"/>
  <c r="B24" i="47"/>
  <c r="P32" i="50"/>
  <c r="S45" i="50"/>
  <c r="I40" i="50"/>
  <c r="B42" i="50"/>
  <c r="P39" i="50"/>
  <c r="P35" i="65"/>
  <c r="B42" i="65"/>
  <c r="P38" i="65"/>
  <c r="P34" i="65"/>
  <c r="P34" i="66"/>
  <c r="P32" i="66"/>
  <c r="I40" i="66"/>
  <c r="P35" i="66"/>
  <c r="P34" i="67"/>
  <c r="S44" i="67"/>
  <c r="P36" i="67"/>
  <c r="S43" i="67"/>
  <c r="I40" i="68"/>
  <c r="P37" i="68"/>
  <c r="H42" i="69"/>
  <c r="P39" i="69"/>
  <c r="P34" i="69"/>
  <c r="S44" i="69"/>
  <c r="P35" i="70"/>
  <c r="P37" i="72"/>
  <c r="P8" i="82"/>
  <c r="D10" i="37"/>
  <c r="D9" i="37"/>
  <c r="E10" i="37"/>
  <c r="P9" i="51"/>
  <c r="P38" i="50"/>
  <c r="K42" i="50"/>
  <c r="P36" i="50"/>
  <c r="S43" i="50"/>
  <c r="E42" i="66"/>
  <c r="P39" i="66"/>
  <c r="P38" i="66"/>
  <c r="P35" i="69"/>
  <c r="S47" i="69"/>
  <c r="I40" i="69"/>
  <c r="P37" i="70"/>
  <c r="K42" i="70"/>
  <c r="P36" i="70"/>
  <c r="P36" i="71"/>
  <c r="S43" i="71"/>
  <c r="S25" i="47"/>
  <c r="E39" i="37"/>
  <c r="K42" i="71"/>
  <c r="S46" i="72"/>
  <c r="S46" i="73"/>
  <c r="P35" i="73"/>
  <c r="S47" i="73"/>
  <c r="P32" i="74"/>
  <c r="S45" i="74"/>
  <c r="P9" i="75"/>
  <c r="P36" i="75"/>
  <c r="S43" i="75"/>
  <c r="P32" i="75"/>
  <c r="S45" i="75"/>
  <c r="P36" i="77"/>
  <c r="P34" i="77"/>
  <c r="S44" i="77"/>
  <c r="P32" i="78"/>
  <c r="S45" i="78"/>
  <c r="P35" i="81"/>
  <c r="S47" i="81"/>
  <c r="P39" i="81"/>
  <c r="P34" i="81"/>
  <c r="S44" i="81"/>
  <c r="P37" i="78"/>
  <c r="P35" i="82"/>
  <c r="S47" i="82"/>
  <c r="I40" i="83"/>
  <c r="H42" i="84"/>
  <c r="P39" i="84"/>
  <c r="G8" i="37"/>
  <c r="P37" i="84"/>
  <c r="P36" i="84"/>
  <c r="S43" i="84"/>
  <c r="P37" i="85"/>
  <c r="K42" i="85"/>
  <c r="P36" i="85"/>
  <c r="S43" i="85"/>
  <c r="L39" i="37"/>
  <c r="P36" i="87"/>
  <c r="S43" i="87"/>
  <c r="K8" i="37"/>
  <c r="P8" i="56"/>
  <c r="I40" i="56"/>
  <c r="P36" i="56"/>
  <c r="S43" i="56"/>
  <c r="P32" i="57"/>
  <c r="S34" i="57"/>
  <c r="I40" i="57"/>
  <c r="F42" i="57"/>
  <c r="B42" i="57"/>
  <c r="S46" i="58"/>
  <c r="P36" i="58"/>
  <c r="S43" i="58"/>
  <c r="P35" i="59"/>
  <c r="S47" i="59"/>
  <c r="B42" i="59"/>
  <c r="P37" i="59"/>
  <c r="I40" i="60"/>
  <c r="P32" i="60"/>
  <c r="S45" i="60"/>
  <c r="S30" i="60"/>
  <c r="P36" i="60"/>
  <c r="S43" i="60"/>
  <c r="P39" i="61"/>
  <c r="K42" i="61"/>
  <c r="B42" i="61"/>
  <c r="P37" i="61"/>
  <c r="P38" i="62"/>
  <c r="P32" i="62"/>
  <c r="S45" i="62"/>
  <c r="B42" i="62"/>
  <c r="P39" i="62"/>
  <c r="P39" i="63"/>
  <c r="B46" i="63"/>
  <c r="B47" i="63"/>
  <c r="S46" i="63"/>
  <c r="P32" i="64"/>
  <c r="S45" i="64"/>
  <c r="I40" i="64"/>
  <c r="P35" i="64"/>
  <c r="S47" i="64"/>
  <c r="I40" i="49"/>
  <c r="P34" i="49"/>
  <c r="S44" i="49"/>
  <c r="G39" i="37"/>
  <c r="K42" i="47"/>
  <c r="P39" i="47"/>
  <c r="P35" i="46"/>
  <c r="S47" i="46"/>
  <c r="K42" i="45"/>
  <c r="P38" i="45"/>
  <c r="S46" i="45"/>
  <c r="I40" i="45"/>
  <c r="P32" i="54"/>
  <c r="S45" i="54"/>
  <c r="P36" i="52"/>
  <c r="S43" i="52"/>
  <c r="F42" i="43"/>
  <c r="P39" i="43"/>
  <c r="P22" i="56"/>
  <c r="P20" i="56"/>
  <c r="P19" i="56"/>
  <c r="P18" i="55"/>
  <c r="P22" i="55"/>
  <c r="P19" i="72"/>
  <c r="P18" i="71"/>
  <c r="P19" i="70"/>
  <c r="P18" i="69"/>
  <c r="P23" i="69"/>
  <c r="P21" i="69"/>
  <c r="P22" i="67"/>
  <c r="P18" i="66"/>
  <c r="P20" i="79"/>
  <c r="P20" i="87"/>
  <c r="P20" i="3"/>
  <c r="P20" i="66"/>
  <c r="P19" i="3"/>
  <c r="P19" i="81"/>
  <c r="P19" i="46"/>
  <c r="P19" i="66"/>
  <c r="P18" i="65"/>
  <c r="P22" i="81"/>
  <c r="P22" i="64"/>
  <c r="P22" i="52"/>
  <c r="S35" i="70"/>
  <c r="P21" i="57"/>
  <c r="P21" i="65"/>
  <c r="P21" i="55"/>
  <c r="P20" i="50"/>
  <c r="P19" i="50"/>
  <c r="P39" i="75"/>
  <c r="P19" i="73"/>
  <c r="P20" i="65"/>
  <c r="P22" i="77"/>
  <c r="P20" i="58"/>
  <c r="S46" i="75"/>
  <c r="P38" i="63"/>
  <c r="S29" i="73"/>
  <c r="F42" i="73"/>
  <c r="P38" i="73"/>
  <c r="B42" i="73"/>
  <c r="P39" i="73"/>
  <c r="P34" i="73"/>
  <c r="S44" i="73"/>
  <c r="I40" i="74"/>
  <c r="S46" i="74"/>
  <c r="P36" i="74"/>
  <c r="S43" i="74"/>
  <c r="P35" i="74"/>
  <c r="S47" i="74"/>
  <c r="P38" i="75"/>
  <c r="E42" i="75"/>
  <c r="P36" i="76"/>
  <c r="S43" i="76"/>
  <c r="I40" i="76"/>
  <c r="H42" i="76"/>
  <c r="P39" i="76"/>
  <c r="P37" i="76"/>
  <c r="P32" i="77"/>
  <c r="S45" i="77"/>
  <c r="S46" i="77"/>
  <c r="P35" i="77"/>
  <c r="S47" i="77"/>
  <c r="P37" i="77"/>
  <c r="D42" i="77"/>
  <c r="S46" i="78"/>
  <c r="P36" i="78"/>
  <c r="S43" i="78"/>
  <c r="P32" i="81"/>
  <c r="S45" i="81"/>
  <c r="S34" i="81"/>
  <c r="P38" i="82"/>
  <c r="E42" i="82"/>
  <c r="P39" i="82"/>
  <c r="D42" i="82"/>
  <c r="B42" i="82"/>
  <c r="P37" i="82"/>
  <c r="P36" i="82"/>
  <c r="S43" i="82"/>
  <c r="L42" i="83"/>
  <c r="P37" i="83"/>
  <c r="P36" i="83"/>
  <c r="S43" i="83"/>
  <c r="P32" i="84"/>
  <c r="S45" i="84"/>
  <c r="P35" i="84"/>
  <c r="S47" i="84"/>
  <c r="I40" i="85"/>
  <c r="P32" i="85"/>
  <c r="S45" i="85"/>
  <c r="I10" i="37"/>
  <c r="I40" i="58"/>
  <c r="P32" i="58"/>
  <c r="S45" i="58"/>
  <c r="P39" i="58"/>
  <c r="S46" i="59"/>
  <c r="P35" i="61"/>
  <c r="S47" i="61"/>
  <c r="I40" i="61"/>
  <c r="S46" i="61"/>
  <c r="P34" i="62"/>
  <c r="S44" i="62"/>
  <c r="S46" i="62"/>
  <c r="P35" i="63"/>
  <c r="S47" i="63"/>
  <c r="I40" i="63"/>
  <c r="P36" i="64"/>
  <c r="S43" i="64"/>
  <c r="P35" i="49"/>
  <c r="S47" i="49"/>
  <c r="P38" i="49"/>
  <c r="S46" i="49"/>
  <c r="I40" i="48"/>
  <c r="P32" i="48"/>
  <c r="S45" i="48"/>
  <c r="P36" i="48"/>
  <c r="S43" i="48"/>
  <c r="P35" i="47"/>
  <c r="S47" i="47"/>
  <c r="S46" i="47"/>
  <c r="S46" i="46"/>
  <c r="P32" i="46"/>
  <c r="S45" i="46"/>
  <c r="S28" i="46"/>
  <c r="S26" i="46"/>
  <c r="P34" i="46"/>
  <c r="S44" i="46"/>
  <c r="P34" i="45"/>
  <c r="S44" i="45"/>
  <c r="H42" i="45"/>
  <c r="P37" i="45"/>
  <c r="P36" i="45"/>
  <c r="S43" i="45"/>
  <c r="I40" i="54"/>
  <c r="P37" i="44"/>
  <c r="E33" i="37"/>
  <c r="P32" i="3"/>
  <c r="S45" i="3"/>
  <c r="H36" i="37"/>
  <c r="S30" i="75"/>
  <c r="E36" i="37"/>
  <c r="D36" i="37"/>
  <c r="P18" i="56"/>
  <c r="P21" i="56"/>
  <c r="P18" i="73"/>
  <c r="P20" i="73"/>
  <c r="P18" i="72"/>
  <c r="P23" i="72"/>
  <c r="S32" i="72"/>
  <c r="P22" i="71"/>
  <c r="P20" i="71"/>
  <c r="P19" i="71"/>
  <c r="P23" i="70"/>
  <c r="P22" i="70"/>
  <c r="P21" i="70"/>
  <c r="P18" i="68"/>
  <c r="P22" i="68"/>
  <c r="S35" i="68"/>
  <c r="P18" i="67"/>
  <c r="P20" i="67"/>
  <c r="S32" i="67"/>
  <c r="P21" i="66"/>
  <c r="P20" i="83"/>
  <c r="P20" i="48"/>
  <c r="P19" i="75"/>
  <c r="P19" i="79"/>
  <c r="P19" i="87"/>
  <c r="P19" i="58"/>
  <c r="P19" i="48"/>
  <c r="P19" i="69"/>
  <c r="P19" i="77"/>
  <c r="P19" i="85"/>
  <c r="P19" i="60"/>
  <c r="P24" i="64"/>
  <c r="P19" i="64"/>
  <c r="P23" i="65"/>
  <c r="P22" i="85"/>
  <c r="P22" i="60"/>
  <c r="P22" i="65"/>
  <c r="P21" i="74"/>
  <c r="S35" i="74"/>
  <c r="S35" i="78"/>
  <c r="P21" i="78"/>
  <c r="S35" i="49"/>
  <c r="P21" i="49"/>
  <c r="S35" i="45"/>
  <c r="P21" i="45"/>
  <c r="P21" i="68"/>
  <c r="P21" i="80"/>
  <c r="P21" i="47"/>
  <c r="P21" i="2"/>
  <c r="P19" i="65"/>
  <c r="P18" i="50"/>
  <c r="P23" i="50"/>
  <c r="P39" i="60"/>
  <c r="P21" i="59"/>
  <c r="P19" i="52"/>
  <c r="P19" i="83"/>
  <c r="S35" i="61"/>
  <c r="P18" i="70"/>
  <c r="P37" i="69"/>
  <c r="S46" i="82"/>
  <c r="S46" i="76"/>
  <c r="P35" i="71"/>
  <c r="S47" i="71"/>
  <c r="S46" i="60"/>
  <c r="P39" i="59"/>
  <c r="P32" i="83"/>
  <c r="S45" i="83"/>
  <c r="P39" i="83"/>
  <c r="P21" i="84"/>
  <c r="P21" i="53"/>
  <c r="S35" i="86"/>
  <c r="P18" i="63"/>
  <c r="P23" i="63"/>
  <c r="P21" i="63"/>
  <c r="I22" i="37"/>
  <c r="J21" i="37"/>
  <c r="M22" i="37"/>
  <c r="H22" i="37"/>
  <c r="H20" i="37"/>
  <c r="I18" i="37"/>
  <c r="J22" i="37"/>
  <c r="K21" i="37"/>
  <c r="K19" i="37"/>
  <c r="P19" i="41"/>
  <c r="L23" i="37"/>
  <c r="L22" i="37"/>
  <c r="L21" i="37"/>
  <c r="L20" i="37"/>
  <c r="P20" i="42"/>
  <c r="P23" i="43"/>
  <c r="P21" i="43"/>
  <c r="P20" i="43"/>
  <c r="P19" i="43"/>
  <c r="S46" i="85"/>
  <c r="P38" i="61"/>
  <c r="P34" i="61"/>
  <c r="S44" i="61"/>
  <c r="S46" i="64"/>
  <c r="P35" i="43"/>
  <c r="S47" i="43"/>
  <c r="C11" i="42"/>
  <c r="D42" i="66"/>
  <c r="L42" i="71"/>
  <c r="B42" i="71"/>
  <c r="H42" i="72"/>
  <c r="K42" i="73"/>
  <c r="E42" i="83"/>
  <c r="E42" i="84"/>
  <c r="G42" i="85"/>
  <c r="L42" i="45"/>
  <c r="F42" i="45"/>
  <c r="K42" i="54"/>
  <c r="I42" i="54"/>
  <c r="G42" i="54"/>
  <c r="D42" i="54"/>
  <c r="G42" i="53"/>
  <c r="D42" i="53"/>
  <c r="B42" i="53"/>
  <c r="K42" i="52"/>
  <c r="C42" i="87"/>
  <c r="C42" i="57"/>
  <c r="C42" i="62"/>
  <c r="P39" i="53"/>
  <c r="C42" i="44"/>
  <c r="C42" i="42"/>
  <c r="I42" i="50"/>
  <c r="F42" i="71"/>
  <c r="E42" i="71"/>
  <c r="L42" i="73"/>
  <c r="B42" i="76"/>
  <c r="F42" i="84"/>
  <c r="H42" i="85"/>
  <c r="B42" i="58"/>
  <c r="D42" i="59"/>
  <c r="P34" i="60"/>
  <c r="S44" i="60"/>
  <c r="H42" i="60"/>
  <c r="H42" i="62"/>
  <c r="G42" i="62"/>
  <c r="E42" i="62"/>
  <c r="L42" i="63"/>
  <c r="E42" i="63"/>
  <c r="D42" i="63"/>
  <c r="B42" i="63"/>
  <c r="L42" i="64"/>
  <c r="K42" i="64"/>
  <c r="F42" i="64"/>
  <c r="D42" i="64"/>
  <c r="K42" i="49"/>
  <c r="F42" i="49"/>
  <c r="E42" i="49"/>
  <c r="D42" i="49"/>
  <c r="H42" i="48"/>
  <c r="G42" i="48"/>
  <c r="D42" i="48"/>
  <c r="B42" i="48"/>
  <c r="F42" i="47"/>
  <c r="B42" i="47"/>
  <c r="H42" i="46"/>
  <c r="S35" i="46"/>
  <c r="B24" i="82"/>
  <c r="F42" i="68"/>
  <c r="E42" i="68"/>
  <c r="B42" i="68"/>
  <c r="L42" i="70"/>
  <c r="D42" i="75"/>
  <c r="F42" i="76"/>
  <c r="F42" i="80"/>
  <c r="L42" i="81"/>
  <c r="I42" i="81"/>
  <c r="H42" i="82"/>
  <c r="C42" i="71"/>
  <c r="C42" i="74"/>
  <c r="S35" i="59"/>
  <c r="P9" i="47"/>
  <c r="P8" i="54"/>
  <c r="P8" i="44"/>
  <c r="P8" i="42"/>
  <c r="P8" i="3"/>
  <c r="P8" i="65"/>
  <c r="P8" i="68"/>
  <c r="P7" i="70"/>
  <c r="P7" i="72"/>
  <c r="P7" i="73"/>
  <c r="P7" i="75"/>
  <c r="P7" i="77"/>
  <c r="P7" i="80"/>
  <c r="P7" i="87"/>
  <c r="P9" i="58"/>
  <c r="P9" i="61"/>
  <c r="P8" i="64"/>
  <c r="P7" i="54"/>
  <c r="P7" i="52"/>
  <c r="P7" i="42"/>
  <c r="P7" i="3"/>
  <c r="S28" i="3"/>
  <c r="P7" i="66"/>
  <c r="P7" i="68"/>
  <c r="P7" i="56"/>
  <c r="P7" i="58"/>
  <c r="P7" i="59"/>
  <c r="P7" i="61"/>
  <c r="S29" i="61"/>
  <c r="G7" i="37"/>
  <c r="P7" i="63"/>
  <c r="P10" i="49"/>
  <c r="P10" i="48"/>
  <c r="P10" i="45"/>
  <c r="P9" i="53"/>
  <c r="G9" i="37"/>
  <c r="P9" i="2"/>
  <c r="P9" i="66"/>
  <c r="C10" i="37"/>
  <c r="C11" i="52"/>
  <c r="P9" i="48"/>
  <c r="E9" i="37"/>
  <c r="P9" i="45"/>
  <c r="P8" i="52"/>
  <c r="P8" i="43"/>
  <c r="P8" i="51"/>
  <c r="P8" i="50"/>
  <c r="P7" i="71"/>
  <c r="P7" i="79"/>
  <c r="P7" i="82"/>
  <c r="P7" i="85"/>
  <c r="P10" i="56"/>
  <c r="P9" i="59"/>
  <c r="P9" i="62"/>
  <c r="P8" i="49"/>
  <c r="P8" i="47"/>
  <c r="P8" i="45"/>
  <c r="F8" i="37"/>
  <c r="P7" i="53"/>
  <c r="P7" i="43"/>
  <c r="P7" i="50"/>
  <c r="G10" i="37"/>
  <c r="P10" i="54"/>
  <c r="P9" i="44"/>
  <c r="P9" i="42"/>
  <c r="P9" i="65"/>
  <c r="C11" i="71"/>
  <c r="C9" i="37"/>
  <c r="P9" i="49"/>
  <c r="P9" i="46"/>
  <c r="P8" i="53"/>
  <c r="P8" i="2"/>
  <c r="E8" i="37"/>
  <c r="P8" i="66"/>
  <c r="P8" i="67"/>
  <c r="P7" i="69"/>
  <c r="P7" i="81"/>
  <c r="P7" i="83"/>
  <c r="P7" i="86"/>
  <c r="P9" i="57"/>
  <c r="P9" i="60"/>
  <c r="P9" i="63"/>
  <c r="P8" i="48"/>
  <c r="P7" i="41"/>
  <c r="P7" i="51"/>
  <c r="P7" i="65"/>
  <c r="P7" i="67"/>
  <c r="P7" i="57"/>
  <c r="P7" i="60"/>
  <c r="P7" i="62"/>
  <c r="P9" i="43"/>
  <c r="P9" i="41"/>
  <c r="P9" i="3"/>
  <c r="P9" i="50"/>
  <c r="P9" i="67"/>
  <c r="P9" i="70"/>
  <c r="P9" i="73"/>
  <c r="P9" i="76"/>
  <c r="P9" i="79"/>
  <c r="P9" i="81"/>
  <c r="P9" i="83"/>
  <c r="P9" i="85"/>
  <c r="P9" i="87"/>
  <c r="P9" i="55"/>
  <c r="P9" i="56"/>
  <c r="H9" i="37"/>
  <c r="P9" i="54"/>
  <c r="F9" i="37"/>
  <c r="H8" i="37"/>
  <c r="P8" i="69"/>
  <c r="P8" i="72"/>
  <c r="P8" i="73"/>
  <c r="P8" i="77"/>
  <c r="P8" i="79"/>
  <c r="P8" i="81"/>
  <c r="P8" i="83"/>
  <c r="P8" i="86"/>
  <c r="P8" i="55"/>
  <c r="P8" i="58"/>
  <c r="P8" i="61"/>
  <c r="P7" i="64"/>
  <c r="I7" i="37"/>
  <c r="P10" i="64"/>
  <c r="F10" i="37"/>
  <c r="P10" i="52"/>
  <c r="S32" i="52"/>
  <c r="P10" i="42"/>
  <c r="P10" i="2"/>
  <c r="J10" i="37"/>
  <c r="P10" i="50"/>
  <c r="P10" i="67"/>
  <c r="P10" i="71"/>
  <c r="P10" i="78"/>
  <c r="P10" i="80"/>
  <c r="P10" i="83"/>
  <c r="P10" i="84"/>
  <c r="P10" i="87"/>
  <c r="P10" i="59"/>
  <c r="P10" i="60"/>
  <c r="P10" i="62"/>
  <c r="P10" i="63"/>
  <c r="S37" i="57"/>
  <c r="B24" i="73"/>
  <c r="B46" i="73"/>
  <c r="B24" i="77"/>
  <c r="B24" i="81"/>
  <c r="B18" i="37"/>
  <c r="P35" i="78"/>
  <c r="S47" i="78"/>
  <c r="P36" i="79"/>
  <c r="S43" i="79"/>
  <c r="P35" i="86"/>
  <c r="P34" i="86"/>
  <c r="I40" i="86"/>
  <c r="B42" i="86"/>
  <c r="B37" i="37"/>
  <c r="P37" i="86"/>
  <c r="K42" i="87"/>
  <c r="K37" i="37"/>
  <c r="I40" i="87"/>
  <c r="P32" i="55"/>
  <c r="P34" i="55"/>
  <c r="S44" i="55"/>
  <c r="S46" i="56"/>
  <c r="B42" i="54"/>
  <c r="P38" i="54"/>
  <c r="P36" i="44"/>
  <c r="S43" i="44"/>
  <c r="P37" i="43"/>
  <c r="E42" i="43"/>
  <c r="P34" i="43"/>
  <c r="S44" i="43"/>
  <c r="P37" i="42"/>
  <c r="H42" i="42"/>
  <c r="P36" i="41"/>
  <c r="I40" i="41"/>
  <c r="P35" i="41"/>
  <c r="G42" i="41"/>
  <c r="G38" i="37"/>
  <c r="F42" i="41"/>
  <c r="D34" i="37"/>
  <c r="L42" i="51"/>
  <c r="L37" i="37"/>
  <c r="I40" i="51"/>
  <c r="P35" i="51"/>
  <c r="S47" i="51"/>
  <c r="P34" i="51"/>
  <c r="S44" i="51"/>
  <c r="S46" i="51"/>
  <c r="P36" i="51"/>
  <c r="S43" i="51"/>
  <c r="K42" i="3"/>
  <c r="P38" i="3"/>
  <c r="K38" i="37"/>
  <c r="P34" i="47"/>
  <c r="K33" i="37"/>
  <c r="P34" i="3"/>
  <c r="H34" i="37"/>
  <c r="G33" i="37"/>
  <c r="D39" i="37"/>
  <c r="D42" i="3"/>
  <c r="P39" i="3"/>
  <c r="K36" i="37"/>
  <c r="I40" i="2"/>
  <c r="P35" i="48"/>
  <c r="H32" i="37"/>
  <c r="P7" i="2"/>
  <c r="F7" i="37"/>
  <c r="P36" i="2"/>
  <c r="S43" i="2"/>
  <c r="B36" i="37"/>
  <c r="H23" i="37"/>
  <c r="P23" i="51"/>
  <c r="H19" i="37"/>
  <c r="P19" i="51"/>
  <c r="M18" i="37"/>
  <c r="S35" i="41"/>
  <c r="J20" i="37"/>
  <c r="G19" i="37"/>
  <c r="P19" i="42"/>
  <c r="H18" i="37"/>
  <c r="P18" i="43"/>
  <c r="S35" i="43"/>
  <c r="P18" i="44"/>
  <c r="S35" i="44"/>
  <c r="J19" i="37"/>
  <c r="D19" i="37"/>
  <c r="P19" i="62"/>
  <c r="P35" i="75"/>
  <c r="S47" i="75"/>
  <c r="P18" i="51"/>
  <c r="P9" i="69"/>
  <c r="S30" i="72"/>
  <c r="P9" i="72"/>
  <c r="P9" i="78"/>
  <c r="P8" i="70"/>
  <c r="P8" i="62"/>
  <c r="P7" i="49"/>
  <c r="P7" i="47"/>
  <c r="P7" i="45"/>
  <c r="J7" i="37"/>
  <c r="P10" i="43"/>
  <c r="P10" i="51"/>
  <c r="P10" i="69"/>
  <c r="P10" i="72"/>
  <c r="P10" i="74"/>
  <c r="P10" i="77"/>
  <c r="P10" i="81"/>
  <c r="P10" i="85"/>
  <c r="P10" i="55"/>
  <c r="P10" i="58"/>
  <c r="K10" i="37"/>
  <c r="L10" i="37"/>
  <c r="B24" i="50"/>
  <c r="B21" i="37"/>
  <c r="C11" i="68"/>
  <c r="B20" i="37"/>
  <c r="P32" i="67"/>
  <c r="P32" i="73"/>
  <c r="S45" i="73"/>
  <c r="P39" i="78"/>
  <c r="B42" i="78"/>
  <c r="P38" i="79"/>
  <c r="S46" i="79"/>
  <c r="P35" i="79"/>
  <c r="S47" i="79"/>
  <c r="S26" i="79"/>
  <c r="P32" i="80"/>
  <c r="S45" i="80"/>
  <c r="P36" i="80"/>
  <c r="S43" i="80"/>
  <c r="P34" i="80"/>
  <c r="S44" i="80"/>
  <c r="I40" i="80"/>
  <c r="P38" i="80"/>
  <c r="H42" i="80"/>
  <c r="H38" i="37"/>
  <c r="B39" i="37"/>
  <c r="P39" i="85"/>
  <c r="B42" i="85"/>
  <c r="H33" i="37"/>
  <c r="F42" i="86"/>
  <c r="D42" i="86"/>
  <c r="D37" i="37"/>
  <c r="D33" i="37"/>
  <c r="B33" i="37"/>
  <c r="L9" i="37"/>
  <c r="P38" i="44"/>
  <c r="K42" i="44"/>
  <c r="L42" i="42"/>
  <c r="L38" i="37"/>
  <c r="P32" i="42"/>
  <c r="S45" i="42"/>
  <c r="K7" i="37"/>
  <c r="H42" i="41"/>
  <c r="P39" i="41"/>
  <c r="E34" i="37"/>
  <c r="P34" i="41"/>
  <c r="B34" i="37"/>
  <c r="P32" i="51"/>
  <c r="S45" i="51"/>
  <c r="P34" i="76"/>
  <c r="P34" i="84"/>
  <c r="S44" i="84"/>
  <c r="P34" i="63"/>
  <c r="S44" i="63"/>
  <c r="K34" i="37"/>
  <c r="P34" i="42"/>
  <c r="S44" i="42"/>
  <c r="P36" i="3"/>
  <c r="L7" i="37"/>
  <c r="L32" i="37"/>
  <c r="K32" i="37"/>
  <c r="P35" i="58"/>
  <c r="P35" i="54"/>
  <c r="S47" i="54"/>
  <c r="P35" i="3"/>
  <c r="G32" i="37"/>
  <c r="D32" i="37"/>
  <c r="D22" i="37"/>
  <c r="P22" i="51"/>
  <c r="H21" i="37"/>
  <c r="P21" i="51"/>
  <c r="S35" i="51"/>
  <c r="D20" i="37"/>
  <c r="P20" i="51"/>
  <c r="F22" i="37"/>
  <c r="P22" i="41"/>
  <c r="F21" i="37"/>
  <c r="P21" i="41"/>
  <c r="F20" i="37"/>
  <c r="P20" i="41"/>
  <c r="P23" i="62"/>
  <c r="D23" i="37"/>
  <c r="S32" i="2"/>
  <c r="P32" i="41"/>
  <c r="S45" i="41"/>
  <c r="P10" i="66"/>
  <c r="P9" i="68"/>
  <c r="P9" i="71"/>
  <c r="S30" i="71"/>
  <c r="S30" i="74"/>
  <c r="P9" i="74"/>
  <c r="P9" i="77"/>
  <c r="P9" i="80"/>
  <c r="P9" i="82"/>
  <c r="P9" i="84"/>
  <c r="P9" i="86"/>
  <c r="P8" i="71"/>
  <c r="P8" i="74"/>
  <c r="I43" i="76"/>
  <c r="S31" i="76"/>
  <c r="P8" i="76"/>
  <c r="P8" i="78"/>
  <c r="P8" i="80"/>
  <c r="P8" i="84"/>
  <c r="P8" i="87"/>
  <c r="P8" i="57"/>
  <c r="P8" i="60"/>
  <c r="P8" i="63"/>
  <c r="I8" i="37"/>
  <c r="P7" i="48"/>
  <c r="P7" i="46"/>
  <c r="S32" i="53"/>
  <c r="P10" i="53"/>
  <c r="P10" i="44"/>
  <c r="P10" i="41"/>
  <c r="P10" i="3"/>
  <c r="S32" i="3"/>
  <c r="P10" i="65"/>
  <c r="P10" i="68"/>
  <c r="P10" i="70"/>
  <c r="P10" i="73"/>
  <c r="P10" i="76"/>
  <c r="P10" i="79"/>
  <c r="P10" i="82"/>
  <c r="P10" i="57"/>
  <c r="B24" i="66"/>
  <c r="B19" i="37"/>
  <c r="B24" i="69"/>
  <c r="B24" i="71"/>
  <c r="P34" i="79"/>
  <c r="S44" i="79"/>
  <c r="S29" i="79"/>
  <c r="P32" i="79"/>
  <c r="S45" i="79"/>
  <c r="S46" i="84"/>
  <c r="B35" i="37"/>
  <c r="P35" i="85"/>
  <c r="P39" i="86"/>
  <c r="P39" i="87"/>
  <c r="I42" i="87"/>
  <c r="P36" i="55"/>
  <c r="P35" i="55"/>
  <c r="I40" i="55"/>
  <c r="B42" i="55"/>
  <c r="P38" i="55"/>
  <c r="L42" i="56"/>
  <c r="P37" i="56"/>
  <c r="P34" i="54"/>
  <c r="S44" i="54"/>
  <c r="P36" i="53"/>
  <c r="S43" i="53"/>
  <c r="P34" i="52"/>
  <c r="S44" i="52"/>
  <c r="P34" i="44"/>
  <c r="I40" i="44"/>
  <c r="K42" i="43"/>
  <c r="K39" i="37"/>
  <c r="I40" i="43"/>
  <c r="P36" i="43"/>
  <c r="P32" i="43"/>
  <c r="B42" i="43"/>
  <c r="P38" i="43"/>
  <c r="L34" i="37"/>
  <c r="K42" i="42"/>
  <c r="P38" i="42"/>
  <c r="I40" i="42"/>
  <c r="I43" i="42"/>
  <c r="S31" i="42"/>
  <c r="S46" i="42"/>
  <c r="P36" i="42"/>
  <c r="S43" i="42"/>
  <c r="G34" i="37"/>
  <c r="D42" i="41"/>
  <c r="D38" i="37"/>
  <c r="B42" i="41"/>
  <c r="B38" i="37"/>
  <c r="P38" i="41"/>
  <c r="L33" i="37"/>
  <c r="I42" i="51"/>
  <c r="H42" i="51"/>
  <c r="H37" i="37"/>
  <c r="P39" i="51"/>
  <c r="F42" i="51"/>
  <c r="P37" i="51"/>
  <c r="E37" i="37"/>
  <c r="E42" i="51"/>
  <c r="P38" i="51"/>
  <c r="E38" i="37"/>
  <c r="P34" i="50"/>
  <c r="S44" i="50"/>
  <c r="P34" i="72"/>
  <c r="S44" i="72"/>
  <c r="I40" i="3"/>
  <c r="G42" i="3"/>
  <c r="G37" i="37"/>
  <c r="H39" i="37"/>
  <c r="H42" i="3"/>
  <c r="L36" i="37"/>
  <c r="P35" i="83"/>
  <c r="S47" i="83"/>
  <c r="P35" i="62"/>
  <c r="S47" i="62"/>
  <c r="G36" i="37"/>
  <c r="E32" i="37"/>
  <c r="P32" i="2"/>
  <c r="S45" i="2"/>
  <c r="B32" i="37"/>
  <c r="F18" i="37"/>
  <c r="P18" i="41"/>
  <c r="P23" i="41"/>
  <c r="K18" i="37"/>
  <c r="P18" i="42"/>
  <c r="G18" i="37"/>
  <c r="G23" i="37"/>
  <c r="P23" i="42"/>
  <c r="G21" i="37"/>
  <c r="P21" i="42"/>
  <c r="L19" i="37"/>
  <c r="L18" i="37"/>
  <c r="P22" i="43"/>
  <c r="P22" i="63"/>
  <c r="S35" i="63"/>
  <c r="P20" i="63"/>
  <c r="P19" i="63"/>
  <c r="E18" i="37"/>
  <c r="P18" i="62"/>
  <c r="E22" i="37"/>
  <c r="P22" i="62"/>
  <c r="D21" i="37"/>
  <c r="P21" i="62"/>
  <c r="P20" i="62"/>
  <c r="P18" i="61"/>
  <c r="J18" i="37"/>
  <c r="P8" i="85"/>
  <c r="P39" i="79"/>
  <c r="S43" i="77"/>
  <c r="P37" i="3"/>
  <c r="P8" i="46"/>
  <c r="P7" i="44"/>
  <c r="P8" i="41"/>
  <c r="P7" i="74"/>
  <c r="P7" i="76"/>
  <c r="P7" i="78"/>
  <c r="P7" i="84"/>
  <c r="G42" i="67"/>
  <c r="I40" i="77"/>
  <c r="C42" i="55"/>
  <c r="P39" i="55"/>
  <c r="P32" i="56"/>
  <c r="S45" i="56"/>
  <c r="P37" i="49"/>
  <c r="P38" i="48"/>
  <c r="M20" i="37"/>
  <c r="C11" i="2"/>
  <c r="C5" i="37"/>
  <c r="H42" i="67"/>
  <c r="P39" i="56"/>
  <c r="P37" i="63"/>
  <c r="K42" i="63"/>
  <c r="P38" i="64"/>
  <c r="S29" i="64"/>
  <c r="P37" i="64"/>
  <c r="B42" i="64"/>
  <c r="P39" i="49"/>
  <c r="B42" i="49"/>
  <c r="P39" i="48"/>
  <c r="K42" i="48"/>
  <c r="P32" i="47"/>
  <c r="P38" i="46"/>
  <c r="I42" i="46"/>
  <c r="P38" i="84"/>
  <c r="B42" i="84"/>
  <c r="F42" i="46"/>
  <c r="S35" i="60"/>
  <c r="G42" i="71"/>
  <c r="L42" i="72"/>
  <c r="P39" i="74"/>
  <c r="D42" i="78"/>
  <c r="G42" i="80"/>
  <c r="L42" i="86"/>
  <c r="G42" i="64"/>
  <c r="L42" i="49"/>
  <c r="E42" i="54"/>
  <c r="P36" i="54"/>
  <c r="S43" i="54"/>
  <c r="C42" i="69"/>
  <c r="C42" i="76"/>
  <c r="B24" i="70"/>
  <c r="K42" i="67"/>
  <c r="L42" i="68"/>
  <c r="L42" i="69"/>
  <c r="P34" i="70"/>
  <c r="H42" i="71"/>
  <c r="D42" i="71"/>
  <c r="F42" i="74"/>
  <c r="B42" i="75"/>
  <c r="E42" i="76"/>
  <c r="P32" i="76"/>
  <c r="P38" i="78"/>
  <c r="E42" i="85"/>
  <c r="F42" i="54"/>
  <c r="C42" i="65"/>
  <c r="S35" i="82"/>
  <c r="K23" i="37"/>
  <c r="G22" i="37"/>
  <c r="G20" i="37"/>
  <c r="B42" i="66"/>
  <c r="P35" i="67"/>
  <c r="K42" i="72"/>
  <c r="H42" i="78"/>
  <c r="G42" i="79"/>
  <c r="I42" i="82"/>
  <c r="I42" i="83"/>
  <c r="I42" i="86"/>
  <c r="I42" i="55"/>
  <c r="L42" i="58"/>
  <c r="L42" i="60"/>
  <c r="H42" i="64"/>
  <c r="H42" i="49"/>
  <c r="L42" i="53"/>
  <c r="S46" i="53"/>
  <c r="I42" i="52"/>
  <c r="H42" i="52"/>
  <c r="F42" i="52"/>
  <c r="E42" i="52"/>
  <c r="C42" i="59"/>
  <c r="P34" i="59"/>
  <c r="C42" i="60"/>
  <c r="P35" i="60"/>
  <c r="S47" i="60"/>
  <c r="P32" i="61"/>
  <c r="P37" i="62"/>
  <c r="C42" i="63"/>
  <c r="P39" i="64"/>
  <c r="P37" i="48"/>
  <c r="S46" i="48"/>
  <c r="P39" i="46"/>
  <c r="P32" i="45"/>
  <c r="S45" i="45"/>
  <c r="S46" i="54"/>
  <c r="P34" i="53"/>
  <c r="S44" i="53"/>
  <c r="C42" i="52"/>
  <c r="P32" i="44"/>
  <c r="D18" i="37"/>
  <c r="I20" i="37"/>
  <c r="E20" i="37"/>
  <c r="S35" i="56"/>
  <c r="C47" i="68"/>
  <c r="S32" i="55"/>
  <c r="N24" i="37"/>
  <c r="P10" i="61"/>
  <c r="P34" i="68"/>
  <c r="I40" i="71"/>
  <c r="I42" i="78"/>
  <c r="I40" i="78"/>
  <c r="P37" i="87"/>
  <c r="P10" i="47"/>
  <c r="S46" i="2"/>
  <c r="P10" i="46"/>
  <c r="I40" i="73"/>
  <c r="C34" i="37"/>
  <c r="P39" i="77"/>
  <c r="K42" i="53"/>
  <c r="P37" i="53"/>
  <c r="P32" i="53"/>
  <c r="I40" i="53"/>
  <c r="P35" i="53"/>
  <c r="I40" i="52"/>
  <c r="P37" i="52"/>
  <c r="P37" i="58"/>
  <c r="C42" i="58"/>
  <c r="C42" i="47"/>
  <c r="P38" i="47"/>
  <c r="P37" i="54"/>
  <c r="C42" i="54"/>
  <c r="P38" i="53"/>
  <c r="C42" i="53"/>
  <c r="P35" i="52"/>
  <c r="C37" i="37"/>
  <c r="C38" i="37"/>
  <c r="F23" i="37"/>
  <c r="P38" i="77"/>
  <c r="P37" i="81"/>
  <c r="B42" i="81"/>
  <c r="P39" i="54"/>
  <c r="I19" i="37"/>
  <c r="E23" i="37"/>
  <c r="E21" i="37"/>
  <c r="F42" i="66"/>
  <c r="K42" i="77"/>
  <c r="F42" i="78"/>
  <c r="P34" i="78"/>
  <c r="F42" i="85"/>
  <c r="P34" i="82"/>
  <c r="C33" i="37"/>
  <c r="F19" i="37"/>
  <c r="P18" i="84"/>
  <c r="I23" i="37"/>
  <c r="I21" i="37"/>
  <c r="P38" i="69"/>
  <c r="E42" i="73"/>
  <c r="P38" i="74"/>
  <c r="P38" i="59"/>
  <c r="H42" i="61"/>
  <c r="F42" i="62"/>
  <c r="I42" i="63"/>
  <c r="I42" i="49"/>
  <c r="L42" i="48"/>
  <c r="P37" i="47"/>
  <c r="D42" i="47"/>
  <c r="L42" i="46"/>
  <c r="P37" i="46"/>
  <c r="D42" i="45"/>
  <c r="H42" i="54"/>
  <c r="B42" i="52"/>
  <c r="P39" i="52"/>
  <c r="H42" i="44"/>
  <c r="I42" i="42"/>
  <c r="P35" i="87"/>
  <c r="C36" i="37"/>
  <c r="C32" i="37"/>
  <c r="K20" i="37"/>
  <c r="M19" i="37"/>
  <c r="M23" i="37"/>
  <c r="M21" i="37"/>
  <c r="B24" i="76"/>
  <c r="B46" i="76"/>
  <c r="B24" i="80"/>
  <c r="L42" i="67"/>
  <c r="D42" i="68"/>
  <c r="B42" i="74"/>
  <c r="K42" i="76"/>
  <c r="I42" i="79"/>
  <c r="P34" i="83"/>
  <c r="H42" i="86"/>
  <c r="E42" i="87"/>
  <c r="D42" i="52"/>
  <c r="P38" i="52"/>
  <c r="C39" i="37"/>
  <c r="J23" i="37"/>
  <c r="E19" i="37"/>
  <c r="K22" i="37"/>
  <c r="I43" i="53"/>
  <c r="S32" i="86"/>
  <c r="B46" i="41"/>
  <c r="B47" i="41"/>
  <c r="B46" i="62"/>
  <c r="I43" i="74"/>
  <c r="S31" i="74"/>
  <c r="S30" i="3"/>
  <c r="S33" i="71"/>
  <c r="S29" i="86"/>
  <c r="S26" i="83"/>
  <c r="P42" i="2"/>
  <c r="S42" i="2"/>
  <c r="S25" i="42"/>
  <c r="S30" i="61"/>
  <c r="S32" i="50"/>
  <c r="S26" i="52"/>
  <c r="C11" i="37"/>
  <c r="S34" i="43"/>
  <c r="S30" i="54"/>
  <c r="S30" i="69"/>
  <c r="S32" i="42"/>
  <c r="S29" i="62"/>
  <c r="S28" i="57"/>
  <c r="S34" i="54"/>
  <c r="S27" i="83"/>
  <c r="B46" i="45"/>
  <c r="B47" i="45"/>
  <c r="B46" i="51"/>
  <c r="I43" i="72"/>
  <c r="S31" i="72"/>
  <c r="I43" i="85"/>
  <c r="S31" i="85"/>
  <c r="S30" i="46"/>
  <c r="B46" i="48"/>
  <c r="S34" i="64"/>
  <c r="I43" i="60"/>
  <c r="S31" i="60"/>
  <c r="S28" i="66"/>
  <c r="S29" i="45"/>
  <c r="S29" i="68"/>
  <c r="S27" i="70"/>
  <c r="S27" i="50"/>
  <c r="S30" i="41"/>
  <c r="B46" i="80"/>
  <c r="B46" i="69"/>
  <c r="I43" i="45"/>
  <c r="S31" i="45"/>
  <c r="I43" i="69"/>
  <c r="S31" i="69"/>
  <c r="S29" i="60"/>
  <c r="S28" i="67"/>
  <c r="P42" i="62"/>
  <c r="S42" i="62"/>
  <c r="P42" i="45"/>
  <c r="S27" i="2"/>
  <c r="B46" i="54"/>
  <c r="S34" i="86"/>
  <c r="S33" i="73"/>
  <c r="S29" i="52"/>
  <c r="S28" i="56"/>
  <c r="S27" i="82"/>
  <c r="S25" i="69"/>
  <c r="S25" i="65"/>
  <c r="S32" i="54"/>
  <c r="S25" i="84"/>
  <c r="P42" i="42"/>
  <c r="S42" i="42"/>
  <c r="S27" i="48"/>
  <c r="S29" i="84"/>
  <c r="S25" i="44"/>
  <c r="S33" i="47"/>
  <c r="S34" i="84"/>
  <c r="S33" i="53"/>
  <c r="S27" i="68"/>
  <c r="S25" i="72"/>
  <c r="P42" i="81"/>
  <c r="P42" i="85"/>
  <c r="S42" i="85"/>
  <c r="S34" i="73"/>
  <c r="S32" i="56"/>
  <c r="B46" i="58"/>
  <c r="B47" i="58"/>
  <c r="S26" i="62"/>
  <c r="S27" i="3"/>
  <c r="S30" i="47"/>
  <c r="S34" i="61"/>
  <c r="S28" i="76"/>
  <c r="S27" i="74"/>
  <c r="S29" i="72"/>
  <c r="S26" i="66"/>
  <c r="G24" i="37"/>
  <c r="S33" i="57"/>
  <c r="S32" i="44"/>
  <c r="S30" i="68"/>
  <c r="S34" i="55"/>
  <c r="S37" i="37"/>
  <c r="S29" i="53"/>
  <c r="S28" i="42"/>
  <c r="P42" i="60"/>
  <c r="S42" i="60"/>
  <c r="S25" i="81"/>
  <c r="S25" i="68"/>
  <c r="S32" i="83"/>
  <c r="S26" i="85"/>
  <c r="S30" i="65"/>
  <c r="S27" i="69"/>
  <c r="S28" i="44"/>
  <c r="S26" i="57"/>
  <c r="S26" i="80"/>
  <c r="S25" i="52"/>
  <c r="P42" i="56"/>
  <c r="S42" i="56"/>
  <c r="P42" i="79"/>
  <c r="S42" i="79"/>
  <c r="B46" i="52"/>
  <c r="S26" i="86"/>
  <c r="S26" i="42"/>
  <c r="I43" i="83"/>
  <c r="S31" i="83"/>
  <c r="S29" i="43"/>
  <c r="S29" i="67"/>
  <c r="S28" i="60"/>
  <c r="S28" i="43"/>
  <c r="S30" i="66"/>
  <c r="P24" i="53"/>
  <c r="P24" i="59"/>
  <c r="S29" i="47"/>
  <c r="S30" i="64"/>
  <c r="S27" i="57"/>
  <c r="B46" i="84"/>
  <c r="S26" i="77"/>
  <c r="S30" i="85"/>
  <c r="S29" i="77"/>
  <c r="S27" i="65"/>
  <c r="S25" i="80"/>
  <c r="P42" i="71"/>
  <c r="S42" i="71"/>
  <c r="I43" i="67"/>
  <c r="S31" i="67"/>
  <c r="S25" i="70"/>
  <c r="S26" i="48"/>
  <c r="S27" i="71"/>
  <c r="S28" i="69"/>
  <c r="I43" i="65"/>
  <c r="S31" i="65"/>
  <c r="S26" i="61"/>
  <c r="S30" i="59"/>
  <c r="S28" i="78"/>
  <c r="S29" i="74"/>
  <c r="S25" i="75"/>
  <c r="S32" i="80"/>
  <c r="S33" i="52"/>
  <c r="B46" i="85"/>
  <c r="S41" i="85"/>
  <c r="S30" i="82"/>
  <c r="I43" i="81"/>
  <c r="S31" i="81"/>
  <c r="S30" i="81"/>
  <c r="S30" i="70"/>
  <c r="S29" i="50"/>
  <c r="S28" i="49"/>
  <c r="S34" i="62"/>
  <c r="S29" i="83"/>
  <c r="S30" i="57"/>
  <c r="B46" i="75"/>
  <c r="S41" i="75"/>
  <c r="S25" i="67"/>
  <c r="S34" i="72"/>
  <c r="S26" i="67"/>
  <c r="S34" i="50"/>
  <c r="S34" i="48"/>
  <c r="S29" i="81"/>
  <c r="S34" i="76"/>
  <c r="S34" i="71"/>
  <c r="S33" i="45"/>
  <c r="I43" i="66"/>
  <c r="S31" i="66"/>
  <c r="S30" i="49"/>
  <c r="S26" i="41"/>
  <c r="S26" i="69"/>
  <c r="S25" i="57"/>
  <c r="S27" i="41"/>
  <c r="P42" i="44"/>
  <c r="B47" i="86"/>
  <c r="S33" i="59"/>
  <c r="S28" i="77"/>
  <c r="S32" i="75"/>
  <c r="I43" i="75"/>
  <c r="S31" i="75"/>
  <c r="B46" i="46"/>
  <c r="S27" i="86"/>
  <c r="S30" i="45"/>
  <c r="B46" i="72"/>
  <c r="S41" i="72"/>
  <c r="S34" i="41"/>
  <c r="S30" i="44"/>
  <c r="B46" i="60"/>
  <c r="B47" i="60"/>
  <c r="S29" i="75"/>
  <c r="P24" i="79"/>
  <c r="P24" i="2"/>
  <c r="S34" i="51"/>
  <c r="I43" i="43"/>
  <c r="S31" i="43"/>
  <c r="S33" i="70"/>
  <c r="S32" i="62"/>
  <c r="S29" i="46"/>
  <c r="S34" i="60"/>
  <c r="S32" i="85"/>
  <c r="P42" i="69"/>
  <c r="S42" i="69"/>
  <c r="I43" i="44"/>
  <c r="S31" i="44"/>
  <c r="P42" i="86"/>
  <c r="S42" i="86"/>
  <c r="S26" i="84"/>
  <c r="B46" i="66"/>
  <c r="B47" i="66"/>
  <c r="B46" i="50"/>
  <c r="S33" i="69"/>
  <c r="S32" i="43"/>
  <c r="I43" i="70"/>
  <c r="S31" i="70"/>
  <c r="S33" i="83"/>
  <c r="S32" i="58"/>
  <c r="P24" i="80"/>
  <c r="S34" i="45"/>
  <c r="S26" i="47"/>
  <c r="S28" i="84"/>
  <c r="P24" i="57"/>
  <c r="P24" i="3"/>
  <c r="S26" i="60"/>
  <c r="S34" i="74"/>
  <c r="S34" i="67"/>
  <c r="S29" i="70"/>
  <c r="S26" i="70"/>
  <c r="S32" i="84"/>
  <c r="P42" i="67"/>
  <c r="S42" i="67"/>
  <c r="S26" i="76"/>
  <c r="S26" i="71"/>
  <c r="I43" i="56"/>
  <c r="S31" i="56"/>
  <c r="S33" i="82"/>
  <c r="S30" i="53"/>
  <c r="S33" i="54"/>
  <c r="S29" i="87"/>
  <c r="S32" i="41"/>
  <c r="I43" i="57"/>
  <c r="S31" i="57"/>
  <c r="S30" i="86"/>
  <c r="S26" i="2"/>
  <c r="S34" i="56"/>
  <c r="S31" i="62"/>
  <c r="S30" i="51"/>
  <c r="S29" i="59"/>
  <c r="S28" i="87"/>
  <c r="S32" i="77"/>
  <c r="S27" i="59"/>
  <c r="S34" i="69"/>
  <c r="S27" i="61"/>
  <c r="S34" i="78"/>
  <c r="S33" i="66"/>
  <c r="I43" i="68"/>
  <c r="S31" i="68"/>
  <c r="S30" i="42"/>
  <c r="I43" i="82"/>
  <c r="S31" i="82"/>
  <c r="P24" i="78"/>
  <c r="B46" i="70"/>
  <c r="B47" i="70"/>
  <c r="B46" i="77"/>
  <c r="B47" i="77"/>
  <c r="S33" i="67"/>
  <c r="S29" i="49"/>
  <c r="S29" i="56"/>
  <c r="S34" i="65"/>
  <c r="P24" i="84"/>
  <c r="S26" i="45"/>
  <c r="S29" i="85"/>
  <c r="S29" i="82"/>
  <c r="P42" i="76"/>
  <c r="S42" i="76"/>
  <c r="S26" i="58"/>
  <c r="I43" i="50"/>
  <c r="S31" i="50"/>
  <c r="S34" i="49"/>
  <c r="S29" i="78"/>
  <c r="S30" i="73"/>
  <c r="S29" i="58"/>
  <c r="P24" i="54"/>
  <c r="P24" i="47"/>
  <c r="P24" i="48"/>
  <c r="P24" i="73"/>
  <c r="P40" i="57"/>
  <c r="S26" i="3"/>
  <c r="S25" i="41"/>
  <c r="B46" i="68"/>
  <c r="B47" i="68"/>
  <c r="S32" i="81"/>
  <c r="S32" i="49"/>
  <c r="S41" i="48"/>
  <c r="P40" i="59"/>
  <c r="S48" i="59"/>
  <c r="S29" i="76"/>
  <c r="S27" i="77"/>
  <c r="P42" i="66"/>
  <c r="S42" i="66"/>
  <c r="P40" i="50"/>
  <c r="T44" i="50"/>
  <c r="S33" i="46"/>
  <c r="S32" i="70"/>
  <c r="B46" i="83"/>
  <c r="S41" i="83"/>
  <c r="S25" i="83"/>
  <c r="S27" i="72"/>
  <c r="B46" i="64"/>
  <c r="B47" i="64"/>
  <c r="S34" i="53"/>
  <c r="S32" i="65"/>
  <c r="P42" i="46"/>
  <c r="S42" i="46"/>
  <c r="S30" i="67"/>
  <c r="S33" i="85"/>
  <c r="P40" i="44"/>
  <c r="D11" i="37"/>
  <c r="S29" i="69"/>
  <c r="P42" i="59"/>
  <c r="S42" i="59"/>
  <c r="P40" i="49"/>
  <c r="T43" i="49"/>
  <c r="B47" i="78"/>
  <c r="B46" i="53"/>
  <c r="S41" i="53"/>
  <c r="B46" i="79"/>
  <c r="B47" i="79"/>
  <c r="P42" i="80"/>
  <c r="S42" i="80"/>
  <c r="I43" i="47"/>
  <c r="S31" i="47"/>
  <c r="S33" i="44"/>
  <c r="S30" i="76"/>
  <c r="S27" i="46"/>
  <c r="P42" i="83"/>
  <c r="S42" i="83"/>
  <c r="B46" i="3"/>
  <c r="B47" i="3"/>
  <c r="S34" i="47"/>
  <c r="S34" i="63"/>
  <c r="P40" i="56"/>
  <c r="T46" i="56"/>
  <c r="S34" i="70"/>
  <c r="S32" i="73"/>
  <c r="S25" i="46"/>
  <c r="P11" i="46"/>
  <c r="P24" i="87"/>
  <c r="S32" i="61"/>
  <c r="S34" i="44"/>
  <c r="S32" i="51"/>
  <c r="B46" i="81"/>
  <c r="B47" i="81"/>
  <c r="S30" i="55"/>
  <c r="S29" i="57"/>
  <c r="S29" i="66"/>
  <c r="S34" i="83"/>
  <c r="S27" i="67"/>
  <c r="P42" i="50"/>
  <c r="S42" i="50"/>
  <c r="S26" i="64"/>
  <c r="S34" i="59"/>
  <c r="S34" i="75"/>
  <c r="S26" i="65"/>
  <c r="H24" i="37"/>
  <c r="S34" i="77"/>
  <c r="P22" i="37"/>
  <c r="P24" i="83"/>
  <c r="P24" i="52"/>
  <c r="P24" i="76"/>
  <c r="S27" i="62"/>
  <c r="S34" i="79"/>
  <c r="P11" i="87"/>
  <c r="S28" i="63"/>
  <c r="S27" i="60"/>
  <c r="P42" i="57"/>
  <c r="S42" i="57"/>
  <c r="S27" i="63"/>
  <c r="S32" i="57"/>
  <c r="S41" i="87"/>
  <c r="B47" i="87"/>
  <c r="S35" i="57"/>
  <c r="P40" i="68"/>
  <c r="B46" i="49"/>
  <c r="B47" i="49"/>
  <c r="P40" i="62"/>
  <c r="T44" i="62"/>
  <c r="S33" i="68"/>
  <c r="S30" i="77"/>
  <c r="P21" i="37"/>
  <c r="P40" i="58"/>
  <c r="T44" i="58"/>
  <c r="B46" i="42"/>
  <c r="S41" i="42"/>
  <c r="S33" i="81"/>
  <c r="I43" i="61"/>
  <c r="S31" i="61"/>
  <c r="P11" i="67"/>
  <c r="S29" i="3"/>
  <c r="S29" i="63"/>
  <c r="S28" i="52"/>
  <c r="P24" i="70"/>
  <c r="P40" i="79"/>
  <c r="T46" i="79"/>
  <c r="P40" i="70"/>
  <c r="T47" i="70"/>
  <c r="P42" i="68"/>
  <c r="S42" i="68"/>
  <c r="S27" i="66"/>
  <c r="B46" i="47"/>
  <c r="B47" i="47"/>
  <c r="C47" i="51"/>
  <c r="C47" i="54"/>
  <c r="C47" i="61"/>
  <c r="C47" i="77"/>
  <c r="B46" i="56"/>
  <c r="S25" i="66"/>
  <c r="P40" i="81"/>
  <c r="C47" i="3"/>
  <c r="I43" i="73"/>
  <c r="I43" i="71"/>
  <c r="S31" i="71"/>
  <c r="P24" i="86"/>
  <c r="P24" i="49"/>
  <c r="I43" i="59"/>
  <c r="S31" i="59"/>
  <c r="I43" i="3"/>
  <c r="S31" i="3"/>
  <c r="B46" i="44"/>
  <c r="S41" i="44"/>
  <c r="I43" i="48"/>
  <c r="S31" i="48"/>
  <c r="S34" i="87"/>
  <c r="S41" i="67"/>
  <c r="S33" i="3"/>
  <c r="I43" i="64"/>
  <c r="S31" i="64"/>
  <c r="S30" i="63"/>
  <c r="S29" i="54"/>
  <c r="P24" i="85"/>
  <c r="P24" i="58"/>
  <c r="I43" i="79"/>
  <c r="S33" i="48"/>
  <c r="P40" i="84"/>
  <c r="T47" i="84"/>
  <c r="S33" i="77"/>
  <c r="S33" i="64"/>
  <c r="P24" i="81"/>
  <c r="S26" i="75"/>
  <c r="P40" i="69"/>
  <c r="S27" i="56"/>
  <c r="C47" i="49"/>
  <c r="C47" i="58"/>
  <c r="C47" i="86"/>
  <c r="S25" i="55"/>
  <c r="C47" i="62"/>
  <c r="C47" i="82"/>
  <c r="S25" i="53"/>
  <c r="P24" i="61"/>
  <c r="L24" i="37"/>
  <c r="P24" i="62"/>
  <c r="P24" i="55"/>
  <c r="P24" i="45"/>
  <c r="P19" i="37"/>
  <c r="S33" i="42"/>
  <c r="P40" i="83"/>
  <c r="T46" i="83"/>
  <c r="B46" i="71"/>
  <c r="S41" i="71"/>
  <c r="I43" i="87"/>
  <c r="S31" i="87"/>
  <c r="S28" i="45"/>
  <c r="S28" i="54"/>
  <c r="S28" i="61"/>
  <c r="S27" i="42"/>
  <c r="B46" i="82"/>
  <c r="B47" i="82"/>
  <c r="S27" i="64"/>
  <c r="S26" i="49"/>
  <c r="S27" i="76"/>
  <c r="S26" i="50"/>
  <c r="P24" i="77"/>
  <c r="P40" i="45"/>
  <c r="P24" i="71"/>
  <c r="B47" i="48"/>
  <c r="S25" i="73"/>
  <c r="C47" i="2"/>
  <c r="C47" i="56"/>
  <c r="C47" i="79"/>
  <c r="C47" i="74"/>
  <c r="C47" i="50"/>
  <c r="S25" i="76"/>
  <c r="B47" i="72"/>
  <c r="B47" i="75"/>
  <c r="B47" i="84"/>
  <c r="S41" i="84"/>
  <c r="B47" i="62"/>
  <c r="P42" i="55"/>
  <c r="S42" i="55"/>
  <c r="S43" i="57"/>
  <c r="S43" i="66"/>
  <c r="S41" i="46"/>
  <c r="B47" i="46"/>
  <c r="P40" i="75"/>
  <c r="T46" i="75"/>
  <c r="P42" i="74"/>
  <c r="S42" i="74"/>
  <c r="P42" i="58"/>
  <c r="S42" i="58"/>
  <c r="P24" i="74"/>
  <c r="P24" i="68"/>
  <c r="P24" i="67"/>
  <c r="E24" i="37"/>
  <c r="P40" i="42"/>
  <c r="T43" i="42"/>
  <c r="P40" i="60"/>
  <c r="S48" i="60"/>
  <c r="P42" i="64"/>
  <c r="S42" i="64"/>
  <c r="S33" i="56"/>
  <c r="P40" i="85"/>
  <c r="T47" i="85"/>
  <c r="P20" i="37"/>
  <c r="P40" i="67"/>
  <c r="T46" i="67"/>
  <c r="S34" i="3"/>
  <c r="S26" i="63"/>
  <c r="S26" i="43"/>
  <c r="P23" i="37"/>
  <c r="S28" i="2"/>
  <c r="P40" i="48"/>
  <c r="P42" i="3"/>
  <c r="S42" i="3"/>
  <c r="I43" i="58"/>
  <c r="S31" i="58"/>
  <c r="I43" i="86"/>
  <c r="S31" i="86"/>
  <c r="P11" i="60"/>
  <c r="S28" i="81"/>
  <c r="S29" i="48"/>
  <c r="P40" i="46"/>
  <c r="P42" i="82"/>
  <c r="S42" i="82"/>
  <c r="P24" i="65"/>
  <c r="P24" i="72"/>
  <c r="S26" i="56"/>
  <c r="S26" i="73"/>
  <c r="S44" i="66"/>
  <c r="S47" i="65"/>
  <c r="S45" i="70"/>
  <c r="S27" i="84"/>
  <c r="P42" i="47"/>
  <c r="S42" i="47"/>
  <c r="S33" i="61"/>
  <c r="P24" i="66"/>
  <c r="D24" i="37"/>
  <c r="P24" i="56"/>
  <c r="P24" i="69"/>
  <c r="P42" i="84"/>
  <c r="S42" i="84"/>
  <c r="P42" i="63"/>
  <c r="S42" i="63"/>
  <c r="P40" i="72"/>
  <c r="T45" i="72"/>
  <c r="P40" i="51"/>
  <c r="S33" i="79"/>
  <c r="S30" i="84"/>
  <c r="S30" i="80"/>
  <c r="L42" i="37"/>
  <c r="S33" i="60"/>
  <c r="S27" i="43"/>
  <c r="S46" i="70"/>
  <c r="P40" i="66"/>
  <c r="T47" i="66"/>
  <c r="P40" i="65"/>
  <c r="T44" i="65"/>
  <c r="P42" i="72"/>
  <c r="S42" i="72"/>
  <c r="S46" i="66"/>
  <c r="B46" i="59"/>
  <c r="S44" i="57"/>
  <c r="P42" i="61"/>
  <c r="S42" i="61"/>
  <c r="S43" i="70"/>
  <c r="P42" i="65"/>
  <c r="P36" i="37"/>
  <c r="S43" i="37"/>
  <c r="P42" i="53"/>
  <c r="P24" i="63"/>
  <c r="P24" i="46"/>
  <c r="P42" i="49"/>
  <c r="S42" i="49"/>
  <c r="P40" i="77"/>
  <c r="T44" i="77"/>
  <c r="P40" i="47"/>
  <c r="S48" i="47"/>
  <c r="S30" i="58"/>
  <c r="S34" i="42"/>
  <c r="E42" i="37"/>
  <c r="P42" i="43"/>
  <c r="S42" i="43"/>
  <c r="S33" i="65"/>
  <c r="I43" i="63"/>
  <c r="S31" i="63"/>
  <c r="S34" i="2"/>
  <c r="P40" i="63"/>
  <c r="T46" i="63"/>
  <c r="S33" i="41"/>
  <c r="B42" i="37"/>
  <c r="I43" i="49"/>
  <c r="S31" i="49"/>
  <c r="S33" i="84"/>
  <c r="S30" i="79"/>
  <c r="S30" i="50"/>
  <c r="S28" i="79"/>
  <c r="S28" i="80"/>
  <c r="P11" i="72"/>
  <c r="P42" i="73"/>
  <c r="S42" i="73"/>
  <c r="P42" i="75"/>
  <c r="S42" i="75"/>
  <c r="S47" i="57"/>
  <c r="S45" i="57"/>
  <c r="S28" i="55"/>
  <c r="S27" i="80"/>
  <c r="S26" i="82"/>
  <c r="S47" i="70"/>
  <c r="S47" i="66"/>
  <c r="S45" i="66"/>
  <c r="S44" i="65"/>
  <c r="B46" i="65"/>
  <c r="I43" i="54"/>
  <c r="S31" i="54"/>
  <c r="S27" i="85"/>
  <c r="P42" i="70"/>
  <c r="S26" i="72"/>
  <c r="S34" i="80"/>
  <c r="P40" i="54"/>
  <c r="T47" i="54"/>
  <c r="B47" i="54"/>
  <c r="S43" i="55"/>
  <c r="S46" i="3"/>
  <c r="S47" i="41"/>
  <c r="P40" i="43"/>
  <c r="B46" i="43"/>
  <c r="B47" i="43"/>
  <c r="I43" i="2"/>
  <c r="I43" i="77"/>
  <c r="S31" i="77"/>
  <c r="P11" i="86"/>
  <c r="P11" i="41"/>
  <c r="P11" i="59"/>
  <c r="S28" i="59"/>
  <c r="P11" i="50"/>
  <c r="S27" i="45"/>
  <c r="P11" i="45"/>
  <c r="P40" i="3"/>
  <c r="S28" i="64"/>
  <c r="P11" i="64"/>
  <c r="P11" i="58"/>
  <c r="S28" i="75"/>
  <c r="P11" i="75"/>
  <c r="P11" i="68"/>
  <c r="P11" i="47"/>
  <c r="P18" i="37"/>
  <c r="P42" i="77"/>
  <c r="S42" i="77"/>
  <c r="P11" i="80"/>
  <c r="M24" i="37"/>
  <c r="P24" i="43"/>
  <c r="P11" i="43"/>
  <c r="S28" i="68"/>
  <c r="S28" i="50"/>
  <c r="J11" i="37"/>
  <c r="S45" i="61"/>
  <c r="S45" i="76"/>
  <c r="P42" i="48"/>
  <c r="S26" i="44"/>
  <c r="T45" i="59"/>
  <c r="P40" i="64"/>
  <c r="S45" i="43"/>
  <c r="K42" i="37"/>
  <c r="S44" i="44"/>
  <c r="T44" i="44"/>
  <c r="I43" i="80"/>
  <c r="S43" i="3"/>
  <c r="S44" i="76"/>
  <c r="P40" i="41"/>
  <c r="T43" i="41"/>
  <c r="P42" i="41"/>
  <c r="S42" i="41"/>
  <c r="S46" i="43"/>
  <c r="P40" i="86"/>
  <c r="P42" i="78"/>
  <c r="S42" i="78"/>
  <c r="S33" i="72"/>
  <c r="G42" i="37"/>
  <c r="S47" i="86"/>
  <c r="S41" i="77"/>
  <c r="I43" i="55"/>
  <c r="S31" i="55"/>
  <c r="S29" i="65"/>
  <c r="P11" i="49"/>
  <c r="S29" i="55"/>
  <c r="P11" i="55"/>
  <c r="P11" i="56"/>
  <c r="S28" i="82"/>
  <c r="P11" i="82"/>
  <c r="P11" i="76"/>
  <c r="P11" i="57"/>
  <c r="S29" i="2"/>
  <c r="P11" i="44"/>
  <c r="S44" i="59"/>
  <c r="S47" i="67"/>
  <c r="C47" i="45"/>
  <c r="S41" i="45"/>
  <c r="P40" i="2"/>
  <c r="B46" i="2"/>
  <c r="P42" i="51"/>
  <c r="S42" i="51"/>
  <c r="S33" i="76"/>
  <c r="P40" i="76"/>
  <c r="L11" i="37"/>
  <c r="P24" i="82"/>
  <c r="S45" i="44"/>
  <c r="T45" i="44"/>
  <c r="P24" i="42"/>
  <c r="S31" i="46"/>
  <c r="S33" i="86"/>
  <c r="S47" i="3"/>
  <c r="S47" i="58"/>
  <c r="S33" i="2"/>
  <c r="S32" i="79"/>
  <c r="P11" i="79"/>
  <c r="P24" i="60"/>
  <c r="D42" i="37"/>
  <c r="S45" i="55"/>
  <c r="S44" i="86"/>
  <c r="S33" i="63"/>
  <c r="S30" i="87"/>
  <c r="S30" i="83"/>
  <c r="S28" i="41"/>
  <c r="P11" i="83"/>
  <c r="P11" i="74"/>
  <c r="P8" i="37"/>
  <c r="S27" i="53"/>
  <c r="P11" i="53"/>
  <c r="S30" i="48"/>
  <c r="S29" i="42"/>
  <c r="S28" i="47"/>
  <c r="S28" i="62"/>
  <c r="P11" i="62"/>
  <c r="S28" i="71"/>
  <c r="P11" i="71"/>
  <c r="P11" i="73"/>
  <c r="P11" i="65"/>
  <c r="S27" i="54"/>
  <c r="P11" i="54"/>
  <c r="B46" i="61"/>
  <c r="P40" i="61"/>
  <c r="S29" i="44"/>
  <c r="S33" i="58"/>
  <c r="T43" i="44"/>
  <c r="T47" i="44"/>
  <c r="S48" i="44"/>
  <c r="S46" i="44"/>
  <c r="T46" i="44"/>
  <c r="S46" i="86"/>
  <c r="S33" i="55"/>
  <c r="P34" i="37"/>
  <c r="S44" i="37"/>
  <c r="P24" i="51"/>
  <c r="S27" i="58"/>
  <c r="F42" i="37"/>
  <c r="S47" i="85"/>
  <c r="P40" i="73"/>
  <c r="S48" i="73"/>
  <c r="P32" i="37"/>
  <c r="S45" i="37"/>
  <c r="P42" i="87"/>
  <c r="S42" i="87"/>
  <c r="P11" i="3"/>
  <c r="P11" i="77"/>
  <c r="P11" i="81"/>
  <c r="P11" i="66"/>
  <c r="S44" i="70"/>
  <c r="T44" i="70"/>
  <c r="S45" i="47"/>
  <c r="S41" i="63"/>
  <c r="C47" i="63"/>
  <c r="S33" i="80"/>
  <c r="S34" i="58"/>
  <c r="P24" i="44"/>
  <c r="I42" i="37"/>
  <c r="S43" i="43"/>
  <c r="S41" i="52"/>
  <c r="B47" i="52"/>
  <c r="S47" i="55"/>
  <c r="S41" i="51"/>
  <c r="B47" i="51"/>
  <c r="S44" i="41"/>
  <c r="H42" i="37"/>
  <c r="S45" i="67"/>
  <c r="P7" i="37"/>
  <c r="S47" i="48"/>
  <c r="S44" i="3"/>
  <c r="S44" i="47"/>
  <c r="S43" i="41"/>
  <c r="B46" i="55"/>
  <c r="P40" i="55"/>
  <c r="S30" i="2"/>
  <c r="H11" i="37"/>
  <c r="P9" i="37"/>
  <c r="S29" i="41"/>
  <c r="S28" i="51"/>
  <c r="P11" i="63"/>
  <c r="P11" i="69"/>
  <c r="P11" i="2"/>
  <c r="S28" i="85"/>
  <c r="P11" i="85"/>
  <c r="S27" i="51"/>
  <c r="P11" i="52"/>
  <c r="P11" i="48"/>
  <c r="P11" i="42"/>
  <c r="P11" i="70"/>
  <c r="P11" i="84"/>
  <c r="S25" i="78"/>
  <c r="S26" i="53"/>
  <c r="B46" i="74"/>
  <c r="P40" i="74"/>
  <c r="S25" i="64"/>
  <c r="S30" i="62"/>
  <c r="S30" i="78"/>
  <c r="S33" i="43"/>
  <c r="S44" i="78"/>
  <c r="S47" i="52"/>
  <c r="S47" i="53"/>
  <c r="S45" i="53"/>
  <c r="P40" i="71"/>
  <c r="S25" i="87"/>
  <c r="S34" i="66"/>
  <c r="P11" i="78"/>
  <c r="S44" i="68"/>
  <c r="C47" i="43"/>
  <c r="S41" i="43"/>
  <c r="S32" i="45"/>
  <c r="S26" i="87"/>
  <c r="P40" i="53"/>
  <c r="S32" i="66"/>
  <c r="S28" i="74"/>
  <c r="S27" i="55"/>
  <c r="T45" i="56"/>
  <c r="S30" i="56"/>
  <c r="S34" i="46"/>
  <c r="S33" i="62"/>
  <c r="S41" i="69"/>
  <c r="B47" i="69"/>
  <c r="E11" i="37"/>
  <c r="S26" i="51"/>
  <c r="P11" i="61"/>
  <c r="S41" i="41"/>
  <c r="T43" i="75"/>
  <c r="T45" i="75"/>
  <c r="T47" i="75"/>
  <c r="S31" i="53"/>
  <c r="T45" i="54"/>
  <c r="S33" i="51"/>
  <c r="S27" i="73"/>
  <c r="C42" i="37"/>
  <c r="P40" i="87"/>
  <c r="T46" i="87"/>
  <c r="P42" i="52"/>
  <c r="P39" i="37"/>
  <c r="I43" i="41"/>
  <c r="P24" i="41"/>
  <c r="S44" i="82"/>
  <c r="S26" i="54"/>
  <c r="S42" i="81"/>
  <c r="P40" i="52"/>
  <c r="I43" i="52"/>
  <c r="S33" i="78"/>
  <c r="S25" i="85"/>
  <c r="S26" i="68"/>
  <c r="S48" i="49"/>
  <c r="T45" i="49"/>
  <c r="T46" i="49"/>
  <c r="P40" i="78"/>
  <c r="S31" i="79"/>
  <c r="S28" i="48"/>
  <c r="I43" i="78"/>
  <c r="S30" i="43"/>
  <c r="S36" i="85"/>
  <c r="S26" i="55"/>
  <c r="J24" i="37"/>
  <c r="T43" i="81"/>
  <c r="S33" i="49"/>
  <c r="T46" i="68"/>
  <c r="T46" i="69"/>
  <c r="T44" i="69"/>
  <c r="S27" i="81"/>
  <c r="S27" i="87"/>
  <c r="S44" i="83"/>
  <c r="B47" i="80"/>
  <c r="S41" i="80"/>
  <c r="I43" i="51"/>
  <c r="S33" i="74"/>
  <c r="S46" i="81"/>
  <c r="S46" i="87"/>
  <c r="S25" i="43"/>
  <c r="B47" i="73"/>
  <c r="S41" i="73"/>
  <c r="S28" i="72"/>
  <c r="B24" i="37"/>
  <c r="P40" i="82"/>
  <c r="S41" i="76"/>
  <c r="B47" i="76"/>
  <c r="P38" i="37"/>
  <c r="S47" i="87"/>
  <c r="P24" i="50"/>
  <c r="S46" i="71"/>
  <c r="P42" i="54"/>
  <c r="S42" i="53"/>
  <c r="P37" i="37"/>
  <c r="S31" i="73"/>
  <c r="P10" i="37"/>
  <c r="C47" i="64"/>
  <c r="G11" i="37"/>
  <c r="P24" i="75"/>
  <c r="K24" i="37"/>
  <c r="S25" i="48"/>
  <c r="C47" i="78"/>
  <c r="S42" i="45"/>
  <c r="K11" i="37"/>
  <c r="S26" i="81"/>
  <c r="S27" i="79"/>
  <c r="S31" i="84"/>
  <c r="S32" i="46"/>
  <c r="T43" i="60"/>
  <c r="T46" i="60"/>
  <c r="T47" i="60"/>
  <c r="P11" i="51"/>
  <c r="T46" i="66"/>
  <c r="T45" i="79"/>
  <c r="T44" i="79"/>
  <c r="T44" i="60"/>
  <c r="T45" i="60"/>
  <c r="T44" i="49"/>
  <c r="T47" i="49"/>
  <c r="T43" i="54"/>
  <c r="T47" i="59"/>
  <c r="T42" i="44"/>
  <c r="T44" i="84"/>
  <c r="S41" i="64"/>
  <c r="P43" i="69"/>
  <c r="N44" i="69"/>
  <c r="T36" i="69"/>
  <c r="B47" i="85"/>
  <c r="T44" i="41"/>
  <c r="T42" i="56"/>
  <c r="S42" i="44"/>
  <c r="S48" i="56"/>
  <c r="T47" i="72"/>
  <c r="S41" i="54"/>
  <c r="T42" i="47"/>
  <c r="T44" i="83"/>
  <c r="T42" i="77"/>
  <c r="T43" i="56"/>
  <c r="T44" i="56"/>
  <c r="S41" i="79"/>
  <c r="S41" i="78"/>
  <c r="T47" i="56"/>
  <c r="T42" i="83"/>
  <c r="T42" i="50"/>
  <c r="T47" i="58"/>
  <c r="T45" i="58"/>
  <c r="S41" i="68"/>
  <c r="T46" i="50"/>
  <c r="T42" i="69"/>
  <c r="T42" i="62"/>
  <c r="T47" i="50"/>
  <c r="P43" i="72"/>
  <c r="T44" i="75"/>
  <c r="S48" i="75"/>
  <c r="S41" i="66"/>
  <c r="B47" i="44"/>
  <c r="S41" i="70"/>
  <c r="B47" i="71"/>
  <c r="B47" i="67"/>
  <c r="T43" i="62"/>
  <c r="T44" i="59"/>
  <c r="T43" i="59"/>
  <c r="B47" i="83"/>
  <c r="T43" i="84"/>
  <c r="T46" i="59"/>
  <c r="P43" i="67"/>
  <c r="H44" i="67"/>
  <c r="T30" i="67"/>
  <c r="T45" i="50"/>
  <c r="S48" i="50"/>
  <c r="T43" i="50"/>
  <c r="S41" i="60"/>
  <c r="T45" i="83"/>
  <c r="S41" i="50"/>
  <c r="S48" i="84"/>
  <c r="T45" i="84"/>
  <c r="T43" i="79"/>
  <c r="P43" i="57"/>
  <c r="N44" i="57"/>
  <c r="T36" i="57"/>
  <c r="S35" i="37"/>
  <c r="S41" i="81"/>
  <c r="S41" i="47"/>
  <c r="T47" i="83"/>
  <c r="T43" i="83"/>
  <c r="T45" i="66"/>
  <c r="T46" i="84"/>
  <c r="T42" i="75"/>
  <c r="B47" i="42"/>
  <c r="T46" i="85"/>
  <c r="B47" i="50"/>
  <c r="S48" i="83"/>
  <c r="T42" i="59"/>
  <c r="T47" i="79"/>
  <c r="S48" i="79"/>
  <c r="T42" i="79"/>
  <c r="S48" i="85"/>
  <c r="S41" i="49"/>
  <c r="S25" i="49"/>
  <c r="S25" i="3"/>
  <c r="T47" i="87"/>
  <c r="T43" i="73"/>
  <c r="T47" i="73"/>
  <c r="T44" i="73"/>
  <c r="T45" i="48"/>
  <c r="S48" i="48"/>
  <c r="T47" i="48"/>
  <c r="T46" i="48"/>
  <c r="T44" i="48"/>
  <c r="T43" i="48"/>
  <c r="S41" i="62"/>
  <c r="T46" i="73"/>
  <c r="T45" i="73"/>
  <c r="T47" i="41"/>
  <c r="T43" i="3"/>
  <c r="T45" i="43"/>
  <c r="T42" i="60"/>
  <c r="S25" i="56"/>
  <c r="T46" i="71"/>
  <c r="T46" i="54"/>
  <c r="T47" i="63"/>
  <c r="T46" i="47"/>
  <c r="T43" i="66"/>
  <c r="T47" i="51"/>
  <c r="T42" i="46"/>
  <c r="T43" i="85"/>
  <c r="T46" i="42"/>
  <c r="S48" i="81"/>
  <c r="T43" i="58"/>
  <c r="T45" i="62"/>
  <c r="S41" i="3"/>
  <c r="T47" i="53"/>
  <c r="T43" i="57"/>
  <c r="T46" i="77"/>
  <c r="T44" i="67"/>
  <c r="T47" i="45"/>
  <c r="T44" i="78"/>
  <c r="T42" i="87"/>
  <c r="T42" i="74"/>
  <c r="T47" i="86"/>
  <c r="S48" i="45"/>
  <c r="S48" i="69"/>
  <c r="S48" i="70"/>
  <c r="T42" i="68"/>
  <c r="T45" i="81"/>
  <c r="T42" i="81"/>
  <c r="P43" i="66"/>
  <c r="J44" i="66"/>
  <c r="T32" i="66"/>
  <c r="B47" i="53"/>
  <c r="T42" i="85"/>
  <c r="T45" i="85"/>
  <c r="T46" i="86"/>
  <c r="S41" i="86"/>
  <c r="T46" i="62"/>
  <c r="S48" i="58"/>
  <c r="T42" i="58"/>
  <c r="T47" i="81"/>
  <c r="T44" i="85"/>
  <c r="T47" i="3"/>
  <c r="T46" i="58"/>
  <c r="T44" i="46"/>
  <c r="T42" i="64"/>
  <c r="T42" i="45"/>
  <c r="T46" i="81"/>
  <c r="T47" i="42"/>
  <c r="T44" i="81"/>
  <c r="T42" i="49"/>
  <c r="T43" i="43"/>
  <c r="T44" i="86"/>
  <c r="T45" i="63"/>
  <c r="T43" i="45"/>
  <c r="T44" i="45"/>
  <c r="S25" i="74"/>
  <c r="S25" i="86"/>
  <c r="B47" i="56"/>
  <c r="S41" i="56"/>
  <c r="P11" i="37"/>
  <c r="T45" i="68"/>
  <c r="T45" i="69"/>
  <c r="T47" i="68"/>
  <c r="T43" i="68"/>
  <c r="S22" i="84"/>
  <c r="T46" i="51"/>
  <c r="T43" i="47"/>
  <c r="T43" i="63"/>
  <c r="T42" i="63"/>
  <c r="T43" i="70"/>
  <c r="T45" i="70"/>
  <c r="T46" i="45"/>
  <c r="T45" i="45"/>
  <c r="S41" i="58"/>
  <c r="S25" i="62"/>
  <c r="P43" i="43"/>
  <c r="H44" i="43"/>
  <c r="T30" i="43"/>
  <c r="T43" i="69"/>
  <c r="S48" i="68"/>
  <c r="T44" i="68"/>
  <c r="P43" i="64"/>
  <c r="C44" i="64"/>
  <c r="T25" i="64"/>
  <c r="T42" i="73"/>
  <c r="T45" i="47"/>
  <c r="T47" i="47"/>
  <c r="S48" i="63"/>
  <c r="S25" i="50"/>
  <c r="S25" i="79"/>
  <c r="S25" i="2"/>
  <c r="S25" i="58"/>
  <c r="T47" i="62"/>
  <c r="S48" i="62"/>
  <c r="P43" i="63"/>
  <c r="E44" i="63"/>
  <c r="T27" i="63"/>
  <c r="T47" i="69"/>
  <c r="P43" i="3"/>
  <c r="L44" i="3"/>
  <c r="T34" i="3"/>
  <c r="P43" i="81"/>
  <c r="C44" i="81"/>
  <c r="T25" i="81"/>
  <c r="S26" i="37"/>
  <c r="C46" i="37"/>
  <c r="C47" i="37"/>
  <c r="T44" i="47"/>
  <c r="T42" i="72"/>
  <c r="T44" i="63"/>
  <c r="T46" i="70"/>
  <c r="T44" i="66"/>
  <c r="S41" i="82"/>
  <c r="S25" i="82"/>
  <c r="S25" i="51"/>
  <c r="T45" i="42"/>
  <c r="T42" i="42"/>
  <c r="P43" i="59"/>
  <c r="G44" i="59"/>
  <c r="T29" i="59"/>
  <c r="T42" i="51"/>
  <c r="T43" i="51"/>
  <c r="T42" i="67"/>
  <c r="P43" i="76"/>
  <c r="L44" i="76"/>
  <c r="T34" i="76"/>
  <c r="S48" i="77"/>
  <c r="T43" i="67"/>
  <c r="B47" i="57"/>
  <c r="S41" i="57"/>
  <c r="B47" i="59"/>
  <c r="S41" i="59"/>
  <c r="T45" i="65"/>
  <c r="S48" i="65"/>
  <c r="T43" i="65"/>
  <c r="T46" i="65"/>
  <c r="T46" i="72"/>
  <c r="T44" i="72"/>
  <c r="S48" i="72"/>
  <c r="T43" i="72"/>
  <c r="T42" i="57"/>
  <c r="T47" i="57"/>
  <c r="S48" i="42"/>
  <c r="S48" i="51"/>
  <c r="T45" i="51"/>
  <c r="J44" i="46"/>
  <c r="T32" i="46"/>
  <c r="T44" i="3"/>
  <c r="T47" i="77"/>
  <c r="T45" i="77"/>
  <c r="S48" i="67"/>
  <c r="T47" i="67"/>
  <c r="T46" i="43"/>
  <c r="T42" i="55"/>
  <c r="S41" i="65"/>
  <c r="B47" i="65"/>
  <c r="T45" i="57"/>
  <c r="S48" i="66"/>
  <c r="T42" i="66"/>
  <c r="T47" i="65"/>
  <c r="T42" i="3"/>
  <c r="T46" i="57"/>
  <c r="S48" i="57"/>
  <c r="P43" i="48"/>
  <c r="L44" i="48"/>
  <c r="T34" i="48"/>
  <c r="T44" i="42"/>
  <c r="P43" i="85"/>
  <c r="O44" i="85"/>
  <c r="T37" i="85"/>
  <c r="T44" i="51"/>
  <c r="B46" i="37"/>
  <c r="B47" i="37"/>
  <c r="T45" i="67"/>
  <c r="T43" i="77"/>
  <c r="S42" i="70"/>
  <c r="T42" i="70"/>
  <c r="S42" i="65"/>
  <c r="T42" i="65"/>
  <c r="T44" i="57"/>
  <c r="T43" i="46"/>
  <c r="T45" i="46"/>
  <c r="S48" i="46"/>
  <c r="T46" i="46"/>
  <c r="T47" i="46"/>
  <c r="T42" i="84"/>
  <c r="P43" i="78"/>
  <c r="F44" i="78"/>
  <c r="T28" i="78"/>
  <c r="T43" i="61"/>
  <c r="T42" i="61"/>
  <c r="S48" i="61"/>
  <c r="T46" i="61"/>
  <c r="T44" i="61"/>
  <c r="T47" i="61"/>
  <c r="S28" i="65"/>
  <c r="P43" i="65"/>
  <c r="T42" i="76"/>
  <c r="T47" i="76"/>
  <c r="T43" i="76"/>
  <c r="T46" i="76"/>
  <c r="S48" i="76"/>
  <c r="T44" i="2"/>
  <c r="S48" i="2"/>
  <c r="T46" i="2"/>
  <c r="T42" i="2"/>
  <c r="T47" i="2"/>
  <c r="T45" i="2"/>
  <c r="T43" i="2"/>
  <c r="S27" i="44"/>
  <c r="T44" i="76"/>
  <c r="S27" i="47"/>
  <c r="P43" i="47"/>
  <c r="S28" i="86"/>
  <c r="P43" i="68"/>
  <c r="G44" i="68"/>
  <c r="T29" i="68"/>
  <c r="P43" i="42"/>
  <c r="H44" i="42"/>
  <c r="T30" i="42"/>
  <c r="S29" i="37"/>
  <c r="S48" i="54"/>
  <c r="T44" i="54"/>
  <c r="B47" i="61"/>
  <c r="S41" i="61"/>
  <c r="S48" i="86"/>
  <c r="T43" i="86"/>
  <c r="T45" i="86"/>
  <c r="T42" i="86"/>
  <c r="S31" i="80"/>
  <c r="T46" i="64"/>
  <c r="S48" i="64"/>
  <c r="T45" i="64"/>
  <c r="T44" i="64"/>
  <c r="T47" i="64"/>
  <c r="T43" i="64"/>
  <c r="T45" i="61"/>
  <c r="P43" i="55"/>
  <c r="K44" i="55"/>
  <c r="T33" i="55"/>
  <c r="P43" i="45"/>
  <c r="J44" i="45"/>
  <c r="T32" i="45"/>
  <c r="T44" i="55"/>
  <c r="T46" i="55"/>
  <c r="S48" i="55"/>
  <c r="S28" i="83"/>
  <c r="P43" i="83"/>
  <c r="F44" i="83"/>
  <c r="T28" i="83"/>
  <c r="T45" i="55"/>
  <c r="S27" i="49"/>
  <c r="S42" i="48"/>
  <c r="T42" i="48"/>
  <c r="S28" i="58"/>
  <c r="S48" i="3"/>
  <c r="T45" i="3"/>
  <c r="T46" i="3"/>
  <c r="T43" i="55"/>
  <c r="T42" i="53"/>
  <c r="P24" i="37"/>
  <c r="S28" i="70"/>
  <c r="P43" i="70"/>
  <c r="B47" i="55"/>
  <c r="S41" i="55"/>
  <c r="T47" i="55"/>
  <c r="S29" i="80"/>
  <c r="B47" i="2"/>
  <c r="S41" i="2"/>
  <c r="T42" i="41"/>
  <c r="S48" i="41"/>
  <c r="T46" i="41"/>
  <c r="T45" i="41"/>
  <c r="P43" i="44"/>
  <c r="E44" i="44"/>
  <c r="T27" i="44"/>
  <c r="T45" i="76"/>
  <c r="S31" i="2"/>
  <c r="T44" i="43"/>
  <c r="S48" i="43"/>
  <c r="T47" i="43"/>
  <c r="T42" i="43"/>
  <c r="S27" i="52"/>
  <c r="S32" i="78"/>
  <c r="S28" i="73"/>
  <c r="S33" i="75"/>
  <c r="S33" i="50"/>
  <c r="S34" i="82"/>
  <c r="S22" i="69"/>
  <c r="F44" i="69"/>
  <c r="T28" i="69"/>
  <c r="P44" i="69"/>
  <c r="K44" i="69"/>
  <c r="T33" i="69"/>
  <c r="S34" i="52"/>
  <c r="S31" i="78"/>
  <c r="T44" i="52"/>
  <c r="T43" i="52"/>
  <c r="S48" i="52"/>
  <c r="T45" i="52"/>
  <c r="T46" i="52"/>
  <c r="S33" i="87"/>
  <c r="P43" i="73"/>
  <c r="S29" i="71"/>
  <c r="P43" i="71"/>
  <c r="G44" i="71"/>
  <c r="T29" i="71"/>
  <c r="P43" i="52"/>
  <c r="E44" i="52"/>
  <c r="T27" i="52"/>
  <c r="O44" i="64"/>
  <c r="T37" i="64"/>
  <c r="S29" i="51"/>
  <c r="S28" i="53"/>
  <c r="S30" i="52"/>
  <c r="P43" i="53"/>
  <c r="S47" i="37"/>
  <c r="S42" i="54"/>
  <c r="T42" i="54"/>
  <c r="E44" i="57"/>
  <c r="T27" i="57"/>
  <c r="S31" i="41"/>
  <c r="P43" i="41"/>
  <c r="I44" i="41"/>
  <c r="T31" i="41"/>
  <c r="T42" i="52"/>
  <c r="S42" i="52"/>
  <c r="P42" i="37"/>
  <c r="T43" i="87"/>
  <c r="S48" i="87"/>
  <c r="T44" i="87"/>
  <c r="T45" i="87"/>
  <c r="T43" i="71"/>
  <c r="T47" i="71"/>
  <c r="S48" i="71"/>
  <c r="T42" i="71"/>
  <c r="T44" i="71"/>
  <c r="T45" i="71"/>
  <c r="S27" i="75"/>
  <c r="P43" i="75"/>
  <c r="E44" i="75"/>
  <c r="T27" i="75"/>
  <c r="T47" i="82"/>
  <c r="S48" i="82"/>
  <c r="T43" i="82"/>
  <c r="T46" i="82"/>
  <c r="T45" i="82"/>
  <c r="T42" i="82"/>
  <c r="S22" i="72"/>
  <c r="N44" i="72"/>
  <c r="T36" i="72"/>
  <c r="D44" i="72"/>
  <c r="T26" i="72"/>
  <c r="I44" i="72"/>
  <c r="T31" i="72"/>
  <c r="J44" i="72"/>
  <c r="T32" i="72"/>
  <c r="G44" i="72"/>
  <c r="T29" i="72"/>
  <c r="P44" i="72"/>
  <c r="L44" i="72"/>
  <c r="T34" i="72"/>
  <c r="H44" i="72"/>
  <c r="T30" i="72"/>
  <c r="M44" i="72"/>
  <c r="T35" i="72"/>
  <c r="O44" i="72"/>
  <c r="T37" i="72"/>
  <c r="K44" i="72"/>
  <c r="T33" i="72"/>
  <c r="E44" i="72"/>
  <c r="T27" i="72"/>
  <c r="C44" i="72"/>
  <c r="T25" i="72"/>
  <c r="B47" i="74"/>
  <c r="S41" i="74"/>
  <c r="N44" i="42"/>
  <c r="T36" i="42"/>
  <c r="F44" i="72"/>
  <c r="T28" i="72"/>
  <c r="D44" i="69"/>
  <c r="T26" i="69"/>
  <c r="S31" i="51"/>
  <c r="S25" i="60"/>
  <c r="P43" i="60"/>
  <c r="S22" i="81"/>
  <c r="O44" i="81"/>
  <c r="T37" i="81"/>
  <c r="J44" i="81"/>
  <c r="T32" i="81"/>
  <c r="G44" i="84"/>
  <c r="T29" i="84"/>
  <c r="T45" i="78"/>
  <c r="S48" i="78"/>
  <c r="T47" i="78"/>
  <c r="T42" i="78"/>
  <c r="T46" i="78"/>
  <c r="T43" i="78"/>
  <c r="S31" i="52"/>
  <c r="T44" i="82"/>
  <c r="P43" i="51"/>
  <c r="G44" i="51"/>
  <c r="T29" i="51"/>
  <c r="D44" i="66"/>
  <c r="T26" i="66"/>
  <c r="N44" i="66"/>
  <c r="T36" i="66"/>
  <c r="C44" i="66"/>
  <c r="T25" i="66"/>
  <c r="S48" i="53"/>
  <c r="T43" i="53"/>
  <c r="T44" i="53"/>
  <c r="T46" i="53"/>
  <c r="S27" i="78"/>
  <c r="P43" i="87"/>
  <c r="K44" i="87"/>
  <c r="T33" i="87"/>
  <c r="T45" i="53"/>
  <c r="T47" i="52"/>
  <c r="T43" i="74"/>
  <c r="T46" i="74"/>
  <c r="T44" i="74"/>
  <c r="S48" i="74"/>
  <c r="T45" i="74"/>
  <c r="T47" i="74"/>
  <c r="L44" i="66"/>
  <c r="T34" i="66"/>
  <c r="J44" i="69"/>
  <c r="T32" i="69"/>
  <c r="G44" i="69"/>
  <c r="T29" i="69"/>
  <c r="M44" i="69"/>
  <c r="T35" i="69"/>
  <c r="E44" i="69"/>
  <c r="T27" i="69"/>
  <c r="C44" i="69"/>
  <c r="T25" i="69"/>
  <c r="I44" i="69"/>
  <c r="T31" i="69"/>
  <c r="L44" i="69"/>
  <c r="T34" i="69"/>
  <c r="O44" i="69"/>
  <c r="T37" i="69"/>
  <c r="H44" i="69"/>
  <c r="T30" i="69"/>
  <c r="M44" i="67"/>
  <c r="T35" i="67"/>
  <c r="I44" i="81"/>
  <c r="T31" i="81"/>
  <c r="H44" i="81"/>
  <c r="T30" i="81"/>
  <c r="F44" i="81"/>
  <c r="T28" i="81"/>
  <c r="K44" i="81"/>
  <c r="T33" i="81"/>
  <c r="G44" i="81"/>
  <c r="T29" i="81"/>
  <c r="M44" i="81"/>
  <c r="T35" i="81"/>
  <c r="D44" i="81"/>
  <c r="T26" i="81"/>
  <c r="N44" i="81"/>
  <c r="T36" i="81"/>
  <c r="P44" i="81"/>
  <c r="L44" i="81"/>
  <c r="T34" i="81"/>
  <c r="M44" i="85"/>
  <c r="T35" i="85"/>
  <c r="G44" i="57"/>
  <c r="T29" i="57"/>
  <c r="P44" i="57"/>
  <c r="F44" i="63"/>
  <c r="T28" i="63"/>
  <c r="N44" i="64"/>
  <c r="T36" i="64"/>
  <c r="L44" i="64"/>
  <c r="T34" i="64"/>
  <c r="D44" i="67"/>
  <c r="T26" i="67"/>
  <c r="G44" i="64"/>
  <c r="T29" i="64"/>
  <c r="K44" i="64"/>
  <c r="T33" i="64"/>
  <c r="F44" i="64"/>
  <c r="T28" i="64"/>
  <c r="G44" i="43"/>
  <c r="T29" i="43"/>
  <c r="P43" i="58"/>
  <c r="I44" i="58"/>
  <c r="T31" i="58"/>
  <c r="E44" i="67"/>
  <c r="T27" i="67"/>
  <c r="M44" i="64"/>
  <c r="T35" i="64"/>
  <c r="J44" i="64"/>
  <c r="T32" i="64"/>
  <c r="D44" i="64"/>
  <c r="T26" i="64"/>
  <c r="E44" i="64"/>
  <c r="T27" i="64"/>
  <c r="D44" i="43"/>
  <c r="T26" i="43"/>
  <c r="O44" i="67"/>
  <c r="T37" i="67"/>
  <c r="S22" i="64"/>
  <c r="I44" i="64"/>
  <c r="T31" i="64"/>
  <c r="P44" i="64"/>
  <c r="H44" i="64"/>
  <c r="T30" i="64"/>
  <c r="F44" i="43"/>
  <c r="T28" i="43"/>
  <c r="C44" i="84"/>
  <c r="T25" i="84"/>
  <c r="K44" i="63"/>
  <c r="T33" i="63"/>
  <c r="P44" i="84"/>
  <c r="G44" i="55"/>
  <c r="T29" i="55"/>
  <c r="P44" i="68"/>
  <c r="I44" i="63"/>
  <c r="T31" i="63"/>
  <c r="F44" i="68"/>
  <c r="T28" i="68"/>
  <c r="J44" i="68"/>
  <c r="T32" i="68"/>
  <c r="L44" i="63"/>
  <c r="T34" i="63"/>
  <c r="O44" i="78"/>
  <c r="T37" i="78"/>
  <c r="G44" i="78"/>
  <c r="T29" i="78"/>
  <c r="J44" i="78"/>
  <c r="T32" i="78"/>
  <c r="K44" i="78"/>
  <c r="T33" i="78"/>
  <c r="E44" i="66"/>
  <c r="T27" i="66"/>
  <c r="G44" i="66"/>
  <c r="T29" i="66"/>
  <c r="P44" i="66"/>
  <c r="J44" i="55"/>
  <c r="T32" i="55"/>
  <c r="O44" i="59"/>
  <c r="T37" i="59"/>
  <c r="D44" i="85"/>
  <c r="T26" i="85"/>
  <c r="F44" i="66"/>
  <c r="T28" i="66"/>
  <c r="O44" i="55"/>
  <c r="T37" i="55"/>
  <c r="H44" i="85"/>
  <c r="T30" i="85"/>
  <c r="N44" i="62"/>
  <c r="T36" i="62"/>
  <c r="M44" i="66"/>
  <c r="T35" i="66"/>
  <c r="H44" i="66"/>
  <c r="T30" i="66"/>
  <c r="S22" i="66"/>
  <c r="I44" i="66"/>
  <c r="T31" i="66"/>
  <c r="O44" i="66"/>
  <c r="T37" i="66"/>
  <c r="N44" i="55"/>
  <c r="T36" i="55"/>
  <c r="G44" i="85"/>
  <c r="T29" i="85"/>
  <c r="K44" i="66"/>
  <c r="T33" i="66"/>
  <c r="P43" i="49"/>
  <c r="E44" i="49"/>
  <c r="T27" i="49"/>
  <c r="M44" i="76"/>
  <c r="T35" i="76"/>
  <c r="C44" i="43"/>
  <c r="T25" i="43"/>
  <c r="L44" i="67"/>
  <c r="T34" i="67"/>
  <c r="C44" i="67"/>
  <c r="T25" i="67"/>
  <c r="N44" i="67"/>
  <c r="T36" i="67"/>
  <c r="N44" i="43"/>
  <c r="T36" i="43"/>
  <c r="P44" i="43"/>
  <c r="P44" i="63"/>
  <c r="C44" i="63"/>
  <c r="T25" i="63"/>
  <c r="O44" i="63"/>
  <c r="T37" i="63"/>
  <c r="H44" i="78"/>
  <c r="T30" i="78"/>
  <c r="N44" i="78"/>
  <c r="T36" i="78"/>
  <c r="L44" i="78"/>
  <c r="T34" i="78"/>
  <c r="P43" i="2"/>
  <c r="D44" i="2"/>
  <c r="T26" i="2"/>
  <c r="P43" i="56"/>
  <c r="L44" i="56"/>
  <c r="T34" i="56"/>
  <c r="L44" i="42"/>
  <c r="T34" i="42"/>
  <c r="P44" i="67"/>
  <c r="S22" i="67"/>
  <c r="J44" i="67"/>
  <c r="T32" i="67"/>
  <c r="I44" i="78"/>
  <c r="T31" i="78"/>
  <c r="S22" i="43"/>
  <c r="M44" i="43"/>
  <c r="T35" i="43"/>
  <c r="O44" i="43"/>
  <c r="T37" i="43"/>
  <c r="J44" i="63"/>
  <c r="T32" i="63"/>
  <c r="H44" i="63"/>
  <c r="T30" i="63"/>
  <c r="G44" i="63"/>
  <c r="T29" i="63"/>
  <c r="M44" i="63"/>
  <c r="T35" i="63"/>
  <c r="C44" i="78"/>
  <c r="T25" i="78"/>
  <c r="S22" i="78"/>
  <c r="D44" i="78"/>
  <c r="T26" i="78"/>
  <c r="P43" i="86"/>
  <c r="F44" i="86"/>
  <c r="T28" i="86"/>
  <c r="C44" i="55"/>
  <c r="T25" i="55"/>
  <c r="H44" i="55"/>
  <c r="T30" i="55"/>
  <c r="P44" i="55"/>
  <c r="F44" i="55"/>
  <c r="T28" i="55"/>
  <c r="M44" i="55"/>
  <c r="T35" i="55"/>
  <c r="I44" i="55"/>
  <c r="T31" i="55"/>
  <c r="M44" i="42"/>
  <c r="T35" i="42"/>
  <c r="K44" i="43"/>
  <c r="T33" i="43"/>
  <c r="E44" i="78"/>
  <c r="T27" i="78"/>
  <c r="L44" i="55"/>
  <c r="T34" i="55"/>
  <c r="S22" i="55"/>
  <c r="K44" i="67"/>
  <c r="T33" i="67"/>
  <c r="F44" i="67"/>
  <c r="T28" i="67"/>
  <c r="G44" i="67"/>
  <c r="T29" i="67"/>
  <c r="I44" i="67"/>
  <c r="T31" i="67"/>
  <c r="L44" i="43"/>
  <c r="T34" i="43"/>
  <c r="I44" i="43"/>
  <c r="T31" i="43"/>
  <c r="E44" i="43"/>
  <c r="T27" i="43"/>
  <c r="N44" i="63"/>
  <c r="T36" i="63"/>
  <c r="D44" i="63"/>
  <c r="T26" i="63"/>
  <c r="S22" i="63"/>
  <c r="P44" i="78"/>
  <c r="M44" i="78"/>
  <c r="T35" i="78"/>
  <c r="J44" i="43"/>
  <c r="T32" i="43"/>
  <c r="E44" i="81"/>
  <c r="T27" i="81"/>
  <c r="P44" i="59"/>
  <c r="K44" i="57"/>
  <c r="T33" i="57"/>
  <c r="H44" i="57"/>
  <c r="T30" i="57"/>
  <c r="F44" i="57"/>
  <c r="T28" i="57"/>
  <c r="O44" i="57"/>
  <c r="T37" i="57"/>
  <c r="H44" i="45"/>
  <c r="T30" i="45"/>
  <c r="G44" i="76"/>
  <c r="T29" i="76"/>
  <c r="C44" i="59"/>
  <c r="T25" i="59"/>
  <c r="J44" i="57"/>
  <c r="T32" i="57"/>
  <c r="S22" i="57"/>
  <c r="L44" i="57"/>
  <c r="T34" i="57"/>
  <c r="C44" i="57"/>
  <c r="T25" i="57"/>
  <c r="K44" i="45"/>
  <c r="T33" i="45"/>
  <c r="I44" i="76"/>
  <c r="T31" i="76"/>
  <c r="M44" i="57"/>
  <c r="T35" i="57"/>
  <c r="N44" i="59"/>
  <c r="T36" i="59"/>
  <c r="D44" i="57"/>
  <c r="T26" i="57"/>
  <c r="I44" i="57"/>
  <c r="T31" i="57"/>
  <c r="N44" i="45"/>
  <c r="T36" i="45"/>
  <c r="C44" i="76"/>
  <c r="T25" i="76"/>
  <c r="S22" i="48"/>
  <c r="G44" i="46"/>
  <c r="T29" i="46"/>
  <c r="O44" i="46"/>
  <c r="T37" i="46"/>
  <c r="L44" i="46"/>
  <c r="T34" i="46"/>
  <c r="S22" i="58"/>
  <c r="F44" i="48"/>
  <c r="T28" i="48"/>
  <c r="C44" i="48"/>
  <c r="T25" i="48"/>
  <c r="F44" i="58"/>
  <c r="T28" i="58"/>
  <c r="P44" i="46"/>
  <c r="M44" i="58"/>
  <c r="T35" i="58"/>
  <c r="E44" i="58"/>
  <c r="T27" i="58"/>
  <c r="J44" i="58"/>
  <c r="T32" i="58"/>
  <c r="P44" i="58"/>
  <c r="O44" i="58"/>
  <c r="T37" i="58"/>
  <c r="C44" i="58"/>
  <c r="T25" i="58"/>
  <c r="K44" i="48"/>
  <c r="T33" i="48"/>
  <c r="I44" i="48"/>
  <c r="T31" i="48"/>
  <c r="P44" i="48"/>
  <c r="M44" i="48"/>
  <c r="T35" i="48"/>
  <c r="O44" i="48"/>
  <c r="T37" i="48"/>
  <c r="E44" i="48"/>
  <c r="T27" i="48"/>
  <c r="N44" i="48"/>
  <c r="T36" i="48"/>
  <c r="G44" i="48"/>
  <c r="T29" i="48"/>
  <c r="J44" i="48"/>
  <c r="T32" i="48"/>
  <c r="H44" i="48"/>
  <c r="T30" i="48"/>
  <c r="D44" i="48"/>
  <c r="T26" i="48"/>
  <c r="D44" i="42"/>
  <c r="T26" i="42"/>
  <c r="P44" i="42"/>
  <c r="I44" i="42"/>
  <c r="T31" i="42"/>
  <c r="F44" i="42"/>
  <c r="T28" i="42"/>
  <c r="H44" i="46"/>
  <c r="T30" i="46"/>
  <c r="E44" i="46"/>
  <c r="T27" i="46"/>
  <c r="S22" i="46"/>
  <c r="D44" i="3"/>
  <c r="T26" i="3"/>
  <c r="J44" i="76"/>
  <c r="T32" i="76"/>
  <c r="D44" i="76"/>
  <c r="T26" i="76"/>
  <c r="P43" i="74"/>
  <c r="K44" i="42"/>
  <c r="T33" i="42"/>
  <c r="E44" i="42"/>
  <c r="T27" i="42"/>
  <c r="G44" i="42"/>
  <c r="T29" i="42"/>
  <c r="S22" i="42"/>
  <c r="K44" i="46"/>
  <c r="T33" i="46"/>
  <c r="I44" i="46"/>
  <c r="T31" i="46"/>
  <c r="F44" i="46"/>
  <c r="T28" i="46"/>
  <c r="F44" i="3"/>
  <c r="T28" i="3"/>
  <c r="F44" i="76"/>
  <c r="T28" i="76"/>
  <c r="N44" i="76"/>
  <c r="T36" i="76"/>
  <c r="K44" i="76"/>
  <c r="T33" i="76"/>
  <c r="C44" i="42"/>
  <c r="T25" i="42"/>
  <c r="J44" i="42"/>
  <c r="T32" i="42"/>
  <c r="O44" i="42"/>
  <c r="T37" i="42"/>
  <c r="C44" i="46"/>
  <c r="T25" i="46"/>
  <c r="P43" i="50"/>
  <c r="K44" i="50"/>
  <c r="T33" i="50"/>
  <c r="M44" i="46"/>
  <c r="T35" i="46"/>
  <c r="N44" i="46"/>
  <c r="T36" i="46"/>
  <c r="D44" i="46"/>
  <c r="T26" i="46"/>
  <c r="H44" i="3"/>
  <c r="T30" i="3"/>
  <c r="E44" i="76"/>
  <c r="T27" i="76"/>
  <c r="I44" i="84"/>
  <c r="T31" i="84"/>
  <c r="F44" i="84"/>
  <c r="T28" i="84"/>
  <c r="D44" i="84"/>
  <c r="T26" i="84"/>
  <c r="E44" i="84"/>
  <c r="T27" i="84"/>
  <c r="L44" i="84"/>
  <c r="T34" i="84"/>
  <c r="E44" i="59"/>
  <c r="T27" i="59"/>
  <c r="K44" i="59"/>
  <c r="T33" i="59"/>
  <c r="F44" i="59"/>
  <c r="T28" i="59"/>
  <c r="M44" i="59"/>
  <c r="T35" i="59"/>
  <c r="F44" i="85"/>
  <c r="T28" i="85"/>
  <c r="I44" i="85"/>
  <c r="T31" i="85"/>
  <c r="E44" i="85"/>
  <c r="T27" i="85"/>
  <c r="I44" i="45"/>
  <c r="T31" i="45"/>
  <c r="O44" i="45"/>
  <c r="T37" i="45"/>
  <c r="D44" i="45"/>
  <c r="T26" i="45"/>
  <c r="M44" i="3"/>
  <c r="T35" i="3"/>
  <c r="C44" i="3"/>
  <c r="T25" i="3"/>
  <c r="P44" i="3"/>
  <c r="K44" i="3"/>
  <c r="T33" i="3"/>
  <c r="S41" i="37"/>
  <c r="P43" i="82"/>
  <c r="C44" i="82"/>
  <c r="T25" i="82"/>
  <c r="S25" i="77"/>
  <c r="P43" i="77"/>
  <c r="O44" i="84"/>
  <c r="T37" i="84"/>
  <c r="D44" i="59"/>
  <c r="T26" i="59"/>
  <c r="S22" i="59"/>
  <c r="L44" i="59"/>
  <c r="T34" i="59"/>
  <c r="G44" i="3"/>
  <c r="T29" i="3"/>
  <c r="L44" i="85"/>
  <c r="T34" i="85"/>
  <c r="S22" i="85"/>
  <c r="J44" i="85"/>
  <c r="T32" i="85"/>
  <c r="E44" i="45"/>
  <c r="T27" i="45"/>
  <c r="P44" i="45"/>
  <c r="G44" i="45"/>
  <c r="T29" i="45"/>
  <c r="C44" i="45"/>
  <c r="T25" i="45"/>
  <c r="J44" i="56"/>
  <c r="T32" i="56"/>
  <c r="O44" i="3"/>
  <c r="T37" i="3"/>
  <c r="S22" i="3"/>
  <c r="N44" i="3"/>
  <c r="T36" i="3"/>
  <c r="I44" i="3"/>
  <c r="T31" i="3"/>
  <c r="P43" i="79"/>
  <c r="C44" i="79"/>
  <c r="T25" i="79"/>
  <c r="S25" i="37"/>
  <c r="S25" i="54"/>
  <c r="P43" i="54"/>
  <c r="J44" i="84"/>
  <c r="T32" i="84"/>
  <c r="N44" i="84"/>
  <c r="T36" i="84"/>
  <c r="K44" i="84"/>
  <c r="T33" i="84"/>
  <c r="M44" i="84"/>
  <c r="T35" i="84"/>
  <c r="H44" i="84"/>
  <c r="T30" i="84"/>
  <c r="H44" i="59"/>
  <c r="T30" i="59"/>
  <c r="I44" i="59"/>
  <c r="T31" i="59"/>
  <c r="J44" i="59"/>
  <c r="T32" i="59"/>
  <c r="K44" i="85"/>
  <c r="T33" i="85"/>
  <c r="P44" i="85"/>
  <c r="F44" i="45"/>
  <c r="T28" i="45"/>
  <c r="M44" i="45"/>
  <c r="T35" i="45"/>
  <c r="L44" i="45"/>
  <c r="T34" i="45"/>
  <c r="S22" i="45"/>
  <c r="S22" i="56"/>
  <c r="E44" i="3"/>
  <c r="T27" i="3"/>
  <c r="J44" i="3"/>
  <c r="T32" i="3"/>
  <c r="S25" i="61"/>
  <c r="P43" i="61"/>
  <c r="O44" i="76"/>
  <c r="T37" i="76"/>
  <c r="H44" i="76"/>
  <c r="T30" i="76"/>
  <c r="S22" i="76"/>
  <c r="P44" i="76"/>
  <c r="I44" i="52"/>
  <c r="T31" i="52"/>
  <c r="M44" i="68"/>
  <c r="T35" i="68"/>
  <c r="L44" i="68"/>
  <c r="T34" i="68"/>
  <c r="C44" i="85"/>
  <c r="T25" i="85"/>
  <c r="N44" i="85"/>
  <c r="T36" i="85"/>
  <c r="L44" i="2"/>
  <c r="T34" i="2"/>
  <c r="K44" i="70"/>
  <c r="T33" i="70"/>
  <c r="N44" i="70"/>
  <c r="T36" i="70"/>
  <c r="H44" i="70"/>
  <c r="T30" i="70"/>
  <c r="G44" i="70"/>
  <c r="T29" i="70"/>
  <c r="L44" i="70"/>
  <c r="T34" i="70"/>
  <c r="M44" i="70"/>
  <c r="T35" i="70"/>
  <c r="D44" i="70"/>
  <c r="T26" i="70"/>
  <c r="I44" i="70"/>
  <c r="T31" i="70"/>
  <c r="S22" i="70"/>
  <c r="J44" i="70"/>
  <c r="T32" i="70"/>
  <c r="P44" i="70"/>
  <c r="E44" i="70"/>
  <c r="T27" i="70"/>
  <c r="C44" i="70"/>
  <c r="T25" i="70"/>
  <c r="F44" i="70"/>
  <c r="T28" i="70"/>
  <c r="O44" i="70"/>
  <c r="T37" i="70"/>
  <c r="E44" i="68"/>
  <c r="T27" i="68"/>
  <c r="C44" i="68"/>
  <c r="T25" i="68"/>
  <c r="S22" i="47"/>
  <c r="P44" i="47"/>
  <c r="D44" i="47"/>
  <c r="T26" i="47"/>
  <c r="N44" i="47"/>
  <c r="T36" i="47"/>
  <c r="O44" i="47"/>
  <c r="T37" i="47"/>
  <c r="C44" i="47"/>
  <c r="T25" i="47"/>
  <c r="H44" i="47"/>
  <c r="T30" i="47"/>
  <c r="G44" i="47"/>
  <c r="T29" i="47"/>
  <c r="M44" i="47"/>
  <c r="T35" i="47"/>
  <c r="J44" i="47"/>
  <c r="T32" i="47"/>
  <c r="L44" i="47"/>
  <c r="T34" i="47"/>
  <c r="I44" i="47"/>
  <c r="T31" i="47"/>
  <c r="F44" i="47"/>
  <c r="T28" i="47"/>
  <c r="K44" i="47"/>
  <c r="T33" i="47"/>
  <c r="D44" i="68"/>
  <c r="T26" i="68"/>
  <c r="N44" i="68"/>
  <c r="T36" i="68"/>
  <c r="S22" i="68"/>
  <c r="H44" i="68"/>
  <c r="T30" i="68"/>
  <c r="L44" i="83"/>
  <c r="T34" i="83"/>
  <c r="I44" i="83"/>
  <c r="T31" i="83"/>
  <c r="M44" i="83"/>
  <c r="T35" i="83"/>
  <c r="O44" i="83"/>
  <c r="T37" i="83"/>
  <c r="J44" i="83"/>
  <c r="T32" i="83"/>
  <c r="H44" i="83"/>
  <c r="T30" i="83"/>
  <c r="G44" i="83"/>
  <c r="T29" i="83"/>
  <c r="N44" i="83"/>
  <c r="T36" i="83"/>
  <c r="E44" i="83"/>
  <c r="T27" i="83"/>
  <c r="K44" i="83"/>
  <c r="T33" i="83"/>
  <c r="P44" i="83"/>
  <c r="C44" i="83"/>
  <c r="T25" i="83"/>
  <c r="D44" i="83"/>
  <c r="T26" i="83"/>
  <c r="S22" i="83"/>
  <c r="O44" i="86"/>
  <c r="T37" i="86"/>
  <c r="E44" i="86"/>
  <c r="T27" i="86"/>
  <c r="L44" i="86"/>
  <c r="T34" i="86"/>
  <c r="G44" i="86"/>
  <c r="T29" i="86"/>
  <c r="N44" i="86"/>
  <c r="T36" i="86"/>
  <c r="S22" i="86"/>
  <c r="I44" i="86"/>
  <c r="T31" i="86"/>
  <c r="M44" i="86"/>
  <c r="T35" i="86"/>
  <c r="C44" i="86"/>
  <c r="T25" i="86"/>
  <c r="J44" i="86"/>
  <c r="T32" i="86"/>
  <c r="P44" i="86"/>
  <c r="H44" i="86"/>
  <c r="T30" i="86"/>
  <c r="E44" i="47"/>
  <c r="T27" i="47"/>
  <c r="S22" i="44"/>
  <c r="N44" i="44"/>
  <c r="T36" i="44"/>
  <c r="F44" i="44"/>
  <c r="T28" i="44"/>
  <c r="P44" i="44"/>
  <c r="H44" i="44"/>
  <c r="T30" i="44"/>
  <c r="C44" i="44"/>
  <c r="T25" i="44"/>
  <c r="K44" i="44"/>
  <c r="T33" i="44"/>
  <c r="O44" i="44"/>
  <c r="T37" i="44"/>
  <c r="G44" i="44"/>
  <c r="T29" i="44"/>
  <c r="L44" i="44"/>
  <c r="T34" i="44"/>
  <c r="J44" i="44"/>
  <c r="T32" i="44"/>
  <c r="I44" i="44"/>
  <c r="T31" i="44"/>
  <c r="M44" i="44"/>
  <c r="T35" i="44"/>
  <c r="D44" i="44"/>
  <c r="T26" i="44"/>
  <c r="I44" i="49"/>
  <c r="T31" i="49"/>
  <c r="E44" i="55"/>
  <c r="T27" i="55"/>
  <c r="D44" i="55"/>
  <c r="T26" i="55"/>
  <c r="C44" i="65"/>
  <c r="T25" i="65"/>
  <c r="N44" i="65"/>
  <c r="T36" i="65"/>
  <c r="P44" i="65"/>
  <c r="M44" i="65"/>
  <c r="T35" i="65"/>
  <c r="O44" i="65"/>
  <c r="T37" i="65"/>
  <c r="E44" i="65"/>
  <c r="T27" i="65"/>
  <c r="D44" i="65"/>
  <c r="T26" i="65"/>
  <c r="S22" i="65"/>
  <c r="I44" i="65"/>
  <c r="T31" i="65"/>
  <c r="L44" i="65"/>
  <c r="T34" i="65"/>
  <c r="J44" i="65"/>
  <c r="T32" i="65"/>
  <c r="K44" i="65"/>
  <c r="T33" i="65"/>
  <c r="H44" i="65"/>
  <c r="T30" i="65"/>
  <c r="G44" i="65"/>
  <c r="T29" i="65"/>
  <c r="O44" i="68"/>
  <c r="T37" i="68"/>
  <c r="K44" i="68"/>
  <c r="T33" i="68"/>
  <c r="I44" i="68"/>
  <c r="T31" i="68"/>
  <c r="F44" i="65"/>
  <c r="T28" i="65"/>
  <c r="M44" i="51"/>
  <c r="T35" i="51"/>
  <c r="F44" i="51"/>
  <c r="T28" i="51"/>
  <c r="H44" i="51"/>
  <c r="T30" i="51"/>
  <c r="P44" i="51"/>
  <c r="N44" i="51"/>
  <c r="T36" i="51"/>
  <c r="L44" i="51"/>
  <c r="T34" i="51"/>
  <c r="O44" i="51"/>
  <c r="T37" i="51"/>
  <c r="C44" i="51"/>
  <c r="T25" i="51"/>
  <c r="J44" i="51"/>
  <c r="T32" i="51"/>
  <c r="S22" i="51"/>
  <c r="E44" i="51"/>
  <c r="T27" i="51"/>
  <c r="D44" i="51"/>
  <c r="T26" i="51"/>
  <c r="K44" i="51"/>
  <c r="T33" i="51"/>
  <c r="M44" i="60"/>
  <c r="T35" i="60"/>
  <c r="S22" i="60"/>
  <c r="H44" i="60"/>
  <c r="T30" i="60"/>
  <c r="F44" i="60"/>
  <c r="T28" i="60"/>
  <c r="G44" i="60"/>
  <c r="T29" i="60"/>
  <c r="K44" i="60"/>
  <c r="T33" i="60"/>
  <c r="O44" i="60"/>
  <c r="T37" i="60"/>
  <c r="I44" i="60"/>
  <c r="T31" i="60"/>
  <c r="N44" i="60"/>
  <c r="T36" i="60"/>
  <c r="D44" i="60"/>
  <c r="T26" i="60"/>
  <c r="L44" i="60"/>
  <c r="T34" i="60"/>
  <c r="P44" i="60"/>
  <c r="J44" i="60"/>
  <c r="T32" i="60"/>
  <c r="E44" i="60"/>
  <c r="T27" i="60"/>
  <c r="I44" i="51"/>
  <c r="T31" i="51"/>
  <c r="S28" i="37"/>
  <c r="N44" i="73"/>
  <c r="T36" i="73"/>
  <c r="P44" i="73"/>
  <c r="D44" i="73"/>
  <c r="T26" i="73"/>
  <c r="O44" i="73"/>
  <c r="T37" i="73"/>
  <c r="C44" i="73"/>
  <c r="T25" i="73"/>
  <c r="S22" i="73"/>
  <c r="L44" i="73"/>
  <c r="T34" i="73"/>
  <c r="H44" i="73"/>
  <c r="T30" i="73"/>
  <c r="M44" i="73"/>
  <c r="T35" i="73"/>
  <c r="K44" i="73"/>
  <c r="T33" i="73"/>
  <c r="J44" i="73"/>
  <c r="T32" i="73"/>
  <c r="G44" i="73"/>
  <c r="T29" i="73"/>
  <c r="I44" i="73"/>
  <c r="T31" i="73"/>
  <c r="E44" i="73"/>
  <c r="T27" i="73"/>
  <c r="S34" i="37"/>
  <c r="S30" i="37"/>
  <c r="S33" i="37"/>
  <c r="J44" i="53"/>
  <c r="T32" i="53"/>
  <c r="S22" i="53"/>
  <c r="O44" i="53"/>
  <c r="T37" i="53"/>
  <c r="K44" i="53"/>
  <c r="T33" i="53"/>
  <c r="M44" i="53"/>
  <c r="T35" i="53"/>
  <c r="G44" i="53"/>
  <c r="T29" i="53"/>
  <c r="N44" i="53"/>
  <c r="T36" i="53"/>
  <c r="H44" i="53"/>
  <c r="T30" i="53"/>
  <c r="E44" i="53"/>
  <c r="T27" i="53"/>
  <c r="P44" i="53"/>
  <c r="L44" i="53"/>
  <c r="T34" i="53"/>
  <c r="I44" i="53"/>
  <c r="T31" i="53"/>
  <c r="D44" i="53"/>
  <c r="T26" i="53"/>
  <c r="C44" i="53"/>
  <c r="T25" i="53"/>
  <c r="F44" i="53"/>
  <c r="T28" i="53"/>
  <c r="O44" i="71"/>
  <c r="T37" i="71"/>
  <c r="F44" i="71"/>
  <c r="T28" i="71"/>
  <c r="D44" i="71"/>
  <c r="T26" i="71"/>
  <c r="E44" i="71"/>
  <c r="T27" i="71"/>
  <c r="J44" i="71"/>
  <c r="T32" i="71"/>
  <c r="M44" i="71"/>
  <c r="T35" i="71"/>
  <c r="K44" i="71"/>
  <c r="T33" i="71"/>
  <c r="S22" i="71"/>
  <c r="P44" i="71"/>
  <c r="L44" i="71"/>
  <c r="T34" i="71"/>
  <c r="C44" i="71"/>
  <c r="T25" i="71"/>
  <c r="H44" i="71"/>
  <c r="T30" i="71"/>
  <c r="N44" i="71"/>
  <c r="T36" i="71"/>
  <c r="I44" i="71"/>
  <c r="T31" i="71"/>
  <c r="S31" i="37"/>
  <c r="S42" i="37"/>
  <c r="S22" i="52"/>
  <c r="P44" i="52"/>
  <c r="G44" i="52"/>
  <c r="T29" i="52"/>
  <c r="F44" i="52"/>
  <c r="T28" i="52"/>
  <c r="M44" i="52"/>
  <c r="T35" i="52"/>
  <c r="O44" i="52"/>
  <c r="T37" i="52"/>
  <c r="J44" i="52"/>
  <c r="T32" i="52"/>
  <c r="C44" i="52"/>
  <c r="T25" i="52"/>
  <c r="N44" i="52"/>
  <c r="T36" i="52"/>
  <c r="K44" i="52"/>
  <c r="T33" i="52"/>
  <c r="D44" i="52"/>
  <c r="T26" i="52"/>
  <c r="P44" i="87"/>
  <c r="H44" i="87"/>
  <c r="T30" i="87"/>
  <c r="N44" i="87"/>
  <c r="T36" i="87"/>
  <c r="J44" i="87"/>
  <c r="T32" i="87"/>
  <c r="F44" i="87"/>
  <c r="T28" i="87"/>
  <c r="G44" i="87"/>
  <c r="T29" i="87"/>
  <c r="M44" i="87"/>
  <c r="T35" i="87"/>
  <c r="S22" i="87"/>
  <c r="I44" i="87"/>
  <c r="T31" i="87"/>
  <c r="O44" i="87"/>
  <c r="T37" i="87"/>
  <c r="L44" i="87"/>
  <c r="T34" i="87"/>
  <c r="E44" i="87"/>
  <c r="T27" i="87"/>
  <c r="C44" i="87"/>
  <c r="T25" i="87"/>
  <c r="D44" i="87"/>
  <c r="T26" i="87"/>
  <c r="C44" i="60"/>
  <c r="T25" i="60"/>
  <c r="S22" i="75"/>
  <c r="M44" i="75"/>
  <c r="T35" i="75"/>
  <c r="I44" i="75"/>
  <c r="T31" i="75"/>
  <c r="C44" i="75"/>
  <c r="T25" i="75"/>
  <c r="G44" i="75"/>
  <c r="T29" i="75"/>
  <c r="H44" i="75"/>
  <c r="T30" i="75"/>
  <c r="N44" i="75"/>
  <c r="T36" i="75"/>
  <c r="L44" i="75"/>
  <c r="T34" i="75"/>
  <c r="O44" i="75"/>
  <c r="T37" i="75"/>
  <c r="J44" i="75"/>
  <c r="T32" i="75"/>
  <c r="F44" i="75"/>
  <c r="T28" i="75"/>
  <c r="P44" i="75"/>
  <c r="D44" i="75"/>
  <c r="T26" i="75"/>
  <c r="M44" i="41"/>
  <c r="T35" i="41"/>
  <c r="O44" i="41"/>
  <c r="T37" i="41"/>
  <c r="K44" i="41"/>
  <c r="T33" i="41"/>
  <c r="L44" i="41"/>
  <c r="T34" i="41"/>
  <c r="C44" i="41"/>
  <c r="T25" i="41"/>
  <c r="D44" i="41"/>
  <c r="T26" i="41"/>
  <c r="E44" i="41"/>
  <c r="T27" i="41"/>
  <c r="P44" i="41"/>
  <c r="G44" i="41"/>
  <c r="T29" i="41"/>
  <c r="F44" i="41"/>
  <c r="T28" i="41"/>
  <c r="N44" i="41"/>
  <c r="T36" i="41"/>
  <c r="J44" i="41"/>
  <c r="T32" i="41"/>
  <c r="S22" i="41"/>
  <c r="H44" i="41"/>
  <c r="T30" i="41"/>
  <c r="S32" i="37"/>
  <c r="H44" i="52"/>
  <c r="T30" i="52"/>
  <c r="L44" i="52"/>
  <c r="T34" i="52"/>
  <c r="K44" i="75"/>
  <c r="T33" i="75"/>
  <c r="F44" i="73"/>
  <c r="T28" i="73"/>
  <c r="S27" i="37"/>
  <c r="P44" i="79"/>
  <c r="K44" i="86"/>
  <c r="T33" i="86"/>
  <c r="D44" i="86"/>
  <c r="T26" i="86"/>
  <c r="O44" i="56"/>
  <c r="T37" i="56"/>
  <c r="G44" i="56"/>
  <c r="T29" i="56"/>
  <c r="F44" i="56"/>
  <c r="T28" i="56"/>
  <c r="H44" i="56"/>
  <c r="T30" i="56"/>
  <c r="D44" i="56"/>
  <c r="T26" i="56"/>
  <c r="E44" i="56"/>
  <c r="T27" i="56"/>
  <c r="M44" i="56"/>
  <c r="T35" i="56"/>
  <c r="N44" i="58"/>
  <c r="T36" i="58"/>
  <c r="L44" i="58"/>
  <c r="T34" i="58"/>
  <c r="H44" i="58"/>
  <c r="T30" i="58"/>
  <c r="G44" i="58"/>
  <c r="T29" i="58"/>
  <c r="D44" i="58"/>
  <c r="T26" i="58"/>
  <c r="K44" i="58"/>
  <c r="T33" i="58"/>
  <c r="O44" i="62"/>
  <c r="T37" i="62"/>
  <c r="F44" i="62"/>
  <c r="T28" i="62"/>
  <c r="H44" i="62"/>
  <c r="T30" i="62"/>
  <c r="G44" i="62"/>
  <c r="T29" i="62"/>
  <c r="J44" i="62"/>
  <c r="T32" i="62"/>
  <c r="D44" i="62"/>
  <c r="T26" i="62"/>
  <c r="I44" i="62"/>
  <c r="T31" i="62"/>
  <c r="L44" i="62"/>
  <c r="T34" i="62"/>
  <c r="E44" i="62"/>
  <c r="T27" i="62"/>
  <c r="P44" i="62"/>
  <c r="S22" i="2"/>
  <c r="C44" i="2"/>
  <c r="T25" i="2"/>
  <c r="I44" i="2"/>
  <c r="T31" i="2"/>
  <c r="H44" i="2"/>
  <c r="T30" i="2"/>
  <c r="J44" i="2"/>
  <c r="T32" i="2"/>
  <c r="K44" i="2"/>
  <c r="T33" i="2"/>
  <c r="N44" i="2"/>
  <c r="T36" i="2"/>
  <c r="P44" i="49"/>
  <c r="L44" i="50"/>
  <c r="T34" i="50"/>
  <c r="H44" i="49"/>
  <c r="T30" i="49"/>
  <c r="M44" i="49"/>
  <c r="T35" i="49"/>
  <c r="E44" i="2"/>
  <c r="T27" i="2"/>
  <c r="O44" i="2"/>
  <c r="T37" i="2"/>
  <c r="G44" i="2"/>
  <c r="T29" i="2"/>
  <c r="M44" i="2"/>
  <c r="T35" i="2"/>
  <c r="P44" i="2"/>
  <c r="F44" i="2"/>
  <c r="T28" i="2"/>
  <c r="C44" i="49"/>
  <c r="T25" i="49"/>
  <c r="O44" i="49"/>
  <c r="T37" i="49"/>
  <c r="K44" i="49"/>
  <c r="T33" i="49"/>
  <c r="S22" i="49"/>
  <c r="K44" i="62"/>
  <c r="T33" i="62"/>
  <c r="S22" i="62"/>
  <c r="M44" i="62"/>
  <c r="T35" i="62"/>
  <c r="G44" i="49"/>
  <c r="T29" i="49"/>
  <c r="L44" i="49"/>
  <c r="T34" i="49"/>
  <c r="N44" i="49"/>
  <c r="T36" i="49"/>
  <c r="D44" i="49"/>
  <c r="T26" i="49"/>
  <c r="F44" i="49"/>
  <c r="T28" i="49"/>
  <c r="J44" i="49"/>
  <c r="T32" i="49"/>
  <c r="C44" i="62"/>
  <c r="T25" i="62"/>
  <c r="C44" i="50"/>
  <c r="T25" i="50"/>
  <c r="N44" i="79"/>
  <c r="T36" i="79"/>
  <c r="I44" i="56"/>
  <c r="T31" i="56"/>
  <c r="K44" i="56"/>
  <c r="T33" i="56"/>
  <c r="P44" i="56"/>
  <c r="N44" i="56"/>
  <c r="T36" i="56"/>
  <c r="O44" i="50"/>
  <c r="T37" i="50"/>
  <c r="C44" i="56"/>
  <c r="T25" i="56"/>
  <c r="S22" i="50"/>
  <c r="P44" i="50"/>
  <c r="D44" i="50"/>
  <c r="T26" i="50"/>
  <c r="G44" i="50"/>
  <c r="T29" i="50"/>
  <c r="N44" i="50"/>
  <c r="T36" i="50"/>
  <c r="F44" i="50"/>
  <c r="T28" i="50"/>
  <c r="H44" i="50"/>
  <c r="T30" i="50"/>
  <c r="I44" i="50"/>
  <c r="T31" i="50"/>
  <c r="E44" i="50"/>
  <c r="T27" i="50"/>
  <c r="M44" i="50"/>
  <c r="T35" i="50"/>
  <c r="J44" i="50"/>
  <c r="T32" i="50"/>
  <c r="K44" i="74"/>
  <c r="T33" i="74"/>
  <c r="S22" i="74"/>
  <c r="M44" i="74"/>
  <c r="T35" i="74"/>
  <c r="N44" i="74"/>
  <c r="T36" i="74"/>
  <c r="F44" i="74"/>
  <c r="T28" i="74"/>
  <c r="H44" i="74"/>
  <c r="T30" i="74"/>
  <c r="J44" i="74"/>
  <c r="T32" i="74"/>
  <c r="P44" i="74"/>
  <c r="E44" i="74"/>
  <c r="T27" i="74"/>
  <c r="G44" i="74"/>
  <c r="T29" i="74"/>
  <c r="O44" i="74"/>
  <c r="T37" i="74"/>
  <c r="L44" i="74"/>
  <c r="T34" i="74"/>
  <c r="D44" i="74"/>
  <c r="T26" i="74"/>
  <c r="I44" i="74"/>
  <c r="T31" i="74"/>
  <c r="C44" i="74"/>
  <c r="T25" i="74"/>
  <c r="K44" i="61"/>
  <c r="T33" i="61"/>
  <c r="P44" i="61"/>
  <c r="I44" i="61"/>
  <c r="T31" i="61"/>
  <c r="C44" i="61"/>
  <c r="T25" i="61"/>
  <c r="F44" i="61"/>
  <c r="T28" i="61"/>
  <c r="N44" i="61"/>
  <c r="T36" i="61"/>
  <c r="D44" i="61"/>
  <c r="T26" i="61"/>
  <c r="E44" i="61"/>
  <c r="T27" i="61"/>
  <c r="O44" i="61"/>
  <c r="T37" i="61"/>
  <c r="S22" i="61"/>
  <c r="G44" i="61"/>
  <c r="T29" i="61"/>
  <c r="L44" i="61"/>
  <c r="T34" i="61"/>
  <c r="J44" i="61"/>
  <c r="T32" i="61"/>
  <c r="H44" i="61"/>
  <c r="T30" i="61"/>
  <c r="M44" i="61"/>
  <c r="T35" i="61"/>
  <c r="D44" i="79"/>
  <c r="T26" i="79"/>
  <c r="G44" i="79"/>
  <c r="T29" i="79"/>
  <c r="L44" i="79"/>
  <c r="T34" i="79"/>
  <c r="D44" i="54"/>
  <c r="T26" i="54"/>
  <c r="I44" i="54"/>
  <c r="T31" i="54"/>
  <c r="J44" i="54"/>
  <c r="T32" i="54"/>
  <c r="O44" i="54"/>
  <c r="T37" i="54"/>
  <c r="K44" i="54"/>
  <c r="T33" i="54"/>
  <c r="C44" i="54"/>
  <c r="T25" i="54"/>
  <c r="M44" i="54"/>
  <c r="T35" i="54"/>
  <c r="P44" i="54"/>
  <c r="S22" i="54"/>
  <c r="G44" i="54"/>
  <c r="T29" i="54"/>
  <c r="F44" i="54"/>
  <c r="T28" i="54"/>
  <c r="E44" i="54"/>
  <c r="T27" i="54"/>
  <c r="H44" i="54"/>
  <c r="T30" i="54"/>
  <c r="N44" i="54"/>
  <c r="T36" i="54"/>
  <c r="L44" i="54"/>
  <c r="T34" i="54"/>
  <c r="S22" i="77"/>
  <c r="F44" i="77"/>
  <c r="T28" i="77"/>
  <c r="D44" i="77"/>
  <c r="T26" i="77"/>
  <c r="H44" i="77"/>
  <c r="T30" i="77"/>
  <c r="C44" i="77"/>
  <c r="T25" i="77"/>
  <c r="G44" i="77"/>
  <c r="T29" i="77"/>
  <c r="M44" i="77"/>
  <c r="T35" i="77"/>
  <c r="E44" i="77"/>
  <c r="T27" i="77"/>
  <c r="J44" i="77"/>
  <c r="T32" i="77"/>
  <c r="K44" i="77"/>
  <c r="T33" i="77"/>
  <c r="I44" i="77"/>
  <c r="T31" i="77"/>
  <c r="P44" i="77"/>
  <c r="N44" i="77"/>
  <c r="T36" i="77"/>
  <c r="L44" i="77"/>
  <c r="T34" i="77"/>
  <c r="O44" i="77"/>
  <c r="T37" i="77"/>
  <c r="S22" i="79"/>
  <c r="K44" i="79"/>
  <c r="T33" i="79"/>
  <c r="I44" i="79"/>
  <c r="T31" i="79"/>
  <c r="H44" i="79"/>
  <c r="T30" i="79"/>
  <c r="O44" i="79"/>
  <c r="T37" i="79"/>
  <c r="J44" i="79"/>
  <c r="T32" i="79"/>
  <c r="E44" i="79"/>
  <c r="T27" i="79"/>
  <c r="F44" i="79"/>
  <c r="T28" i="79"/>
  <c r="M44" i="79"/>
  <c r="T35" i="79"/>
  <c r="F44" i="82"/>
  <c r="T28" i="82"/>
  <c r="E44" i="82"/>
  <c r="T27" i="82"/>
  <c r="I44" i="82"/>
  <c r="T31" i="82"/>
  <c r="P44" i="82"/>
  <c r="H44" i="82"/>
  <c r="T30" i="82"/>
  <c r="L44" i="82"/>
  <c r="T34" i="82"/>
  <c r="O44" i="82"/>
  <c r="T37" i="82"/>
  <c r="S22" i="82"/>
  <c r="G44" i="82"/>
  <c r="T29" i="82"/>
  <c r="J44" i="82"/>
  <c r="T32" i="82"/>
  <c r="N44" i="82"/>
  <c r="T36" i="82"/>
  <c r="M44" i="82"/>
  <c r="T35" i="82"/>
  <c r="K44" i="82"/>
  <c r="T33" i="82"/>
  <c r="D44" i="82"/>
  <c r="T26" i="82"/>
  <c r="N33" i="37"/>
  <c r="S46" i="80"/>
  <c r="P40" i="80"/>
  <c r="T46" i="80"/>
  <c r="T43" i="80"/>
  <c r="S48" i="80"/>
  <c r="T45" i="80"/>
  <c r="T46" i="37"/>
  <c r="T42" i="80"/>
  <c r="T47" i="80"/>
  <c r="T44" i="80"/>
  <c r="S46" i="37"/>
  <c r="S36" i="80"/>
  <c r="S36" i="37"/>
  <c r="P43" i="80"/>
  <c r="N44" i="80"/>
  <c r="T36" i="80"/>
  <c r="M44" i="80"/>
  <c r="T35" i="80"/>
  <c r="S22" i="80"/>
  <c r="I44" i="80"/>
  <c r="T31" i="80"/>
  <c r="H44" i="80"/>
  <c r="T30" i="80"/>
  <c r="L44" i="80"/>
  <c r="T34" i="80"/>
  <c r="J44" i="80"/>
  <c r="T32" i="80"/>
  <c r="E44" i="80"/>
  <c r="T27" i="80"/>
  <c r="K44" i="80"/>
  <c r="T33" i="80"/>
  <c r="P44" i="80"/>
  <c r="C44" i="80"/>
  <c r="T25" i="80"/>
  <c r="F44" i="80"/>
  <c r="T28" i="80"/>
  <c r="G44" i="80"/>
  <c r="T29" i="80"/>
  <c r="D44" i="80"/>
  <c r="T26" i="80"/>
  <c r="O44" i="80"/>
  <c r="T37" i="80"/>
  <c r="S48" i="37"/>
  <c r="T45" i="37"/>
  <c r="T47" i="37"/>
  <c r="T44" i="37"/>
  <c r="T43" i="37"/>
  <c r="T42" i="37"/>
  <c r="N44" i="37"/>
  <c r="T36" i="37"/>
  <c r="F44" i="37"/>
  <c r="C44" i="37"/>
  <c r="T25" i="37"/>
  <c r="J44" i="37"/>
  <c r="T32" i="37"/>
  <c r="S22" i="37"/>
  <c r="H44" i="37"/>
  <c r="T30" i="37"/>
  <c r="G44" i="37"/>
  <c r="T29" i="37"/>
  <c r="K44" i="37"/>
  <c r="T33" i="37"/>
  <c r="D44" i="37"/>
  <c r="T26" i="37"/>
  <c r="I44" i="37"/>
  <c r="T31" i="37"/>
  <c r="E44" i="37"/>
  <c r="T27" i="37"/>
  <c r="O44" i="37"/>
  <c r="T37" i="37"/>
  <c r="P44" i="37"/>
  <c r="M44" i="37"/>
  <c r="T35" i="37"/>
  <c r="L44" i="37"/>
  <c r="T34" i="37"/>
  <c r="T28" i="37"/>
  <c r="T38" i="37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Enligt Fjärrvärmekollen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2.xml><?xml version="1.0" encoding="utf-8"?>
<comments xmlns="http://schemas.openxmlformats.org/spreadsheetml/2006/main">
  <authors>
    <author>www.statistikdatabasen.scb.se</author>
    <author>Kindgren, Cristofer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Bildäck, Fasta övriga alternativa bränslen.</t>
        </r>
      </text>
    </comment>
  </commentList>
</comments>
</file>

<file path=xl/comments3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<sst xmlns="http://schemas.openxmlformats.org/spreadsheetml/2006/main" count="5430" uniqueCount="144">
  <si>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</si>
  <si>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</si>
  <si>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</si>
  <si>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</si>
  <si>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</si>
  <si>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</si>
  <si>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</si>
  <si>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</si>
  <si>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</si>
  <si>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</si>
  <si>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</si>
  <si>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</si>
  <si>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</si>
  <si>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</si>
  <si>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</si>
  <si>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</si>
  <si>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</si>
  <si>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</si>
  <si>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</si>
  <si>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</si>
  <si>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</si>
  <si>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</si>
  <si>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</si>
  <si>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</si>
  <si>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</si>
  <si>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</si>
  <si>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</si>
  <si>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</si>
  <si>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</si>
  <si>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</si>
  <si>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</si>
  <si>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</si>
  <si>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</si>
  <si>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</si>
  <si>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</si>
  <si>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</si>
  <si>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</si>
  <si>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</si>
  <si>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</si>
  <si>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</si>
  <si>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</si>
  <si>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</si>
  <si>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</si>
  <si>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</si>
  <si>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</si>
  <si>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</si>
  <si>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</si>
  <si>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</si>
  <si>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</si>
  <si>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</si>
  <si>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</si>
  <si>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</si>
  <si>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</si>
  <si>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</si>
  <si>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</si>
  <si>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</si>
  <si>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</si>
  <si>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</si>
  <si>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</si>
  <si>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</si>
  <si>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</si>
  <si>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</si>
  <si>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</si>
  <si>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</si>
  <si>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</si>
  <si>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</si>
  <si>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</si>
  <si>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</si>
  <si>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</si>
  <si>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</si>
  <si>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</si>
  <si>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RT-flis</t>
  </si>
  <si>
    <t>Ånga</t>
  </si>
  <si>
    <t>Västra Götalands län</t>
  </si>
  <si>
    <t>Solvärme</t>
  </si>
  <si>
    <t>Bränngas+övrig gas</t>
  </si>
  <si>
    <t>1440 Ale</t>
  </si>
  <si>
    <t>Fossila Gaser</t>
  </si>
  <si>
    <t>1489 Alingsås</t>
  </si>
  <si>
    <t>1460 Bengtsfors</t>
  </si>
  <si>
    <t>1443 Bollebygd</t>
  </si>
  <si>
    <t>1490 Borås</t>
  </si>
  <si>
    <t>1438 Dals-Ed</t>
  </si>
  <si>
    <t>1445 Essunga</t>
  </si>
  <si>
    <t>1499 Falköping</t>
  </si>
  <si>
    <t>1439 Färgelanda</t>
  </si>
  <si>
    <t>1444 Grästorp</t>
  </si>
  <si>
    <t>1447 Gullspång</t>
  </si>
  <si>
    <t>1480 Göteborg</t>
  </si>
  <si>
    <t>1471 Götene</t>
  </si>
  <si>
    <t>1466 Herrljunga</t>
  </si>
  <si>
    <t>1497 Hjo</t>
  </si>
  <si>
    <t>1401 Härryda</t>
  </si>
  <si>
    <t>1446 Karlsborg</t>
  </si>
  <si>
    <t>1482 Kungälv</t>
  </si>
  <si>
    <t>1441 Lerum</t>
  </si>
  <si>
    <t>1494 Lidköping</t>
  </si>
  <si>
    <t>1462 Lilla Edet</t>
  </si>
  <si>
    <t>1484 Lysekil</t>
  </si>
  <si>
    <t>1493 Mariestad</t>
  </si>
  <si>
    <t>1463 Mark</t>
  </si>
  <si>
    <t>1461 Mellerud</t>
  </si>
  <si>
    <t>1430 Munkedal</t>
  </si>
  <si>
    <t>1481 Mölndal</t>
  </si>
  <si>
    <t>1421 Orust</t>
  </si>
  <si>
    <t>1402 Partille</t>
  </si>
  <si>
    <t>1495 Skara</t>
  </si>
  <si>
    <t>1496 Skövde</t>
  </si>
  <si>
    <t>1427 Sotenäs</t>
  </si>
  <si>
    <t>1415 Stenungsund</t>
  </si>
  <si>
    <t>1486 Strömstad</t>
  </si>
  <si>
    <t>1465 Svenljunga</t>
  </si>
  <si>
    <t>1435 Tanum</t>
  </si>
  <si>
    <t>1472 Tibro</t>
  </si>
  <si>
    <t>1498 Tidaholm</t>
  </si>
  <si>
    <t>1419 Tjörn</t>
  </si>
  <si>
    <t>1452 Tranemo</t>
  </si>
  <si>
    <t>1488 Trollhättan</t>
  </si>
  <si>
    <t>1473 Töreboda</t>
  </si>
  <si>
    <t>1485 Uddevalla</t>
  </si>
  <si>
    <t>1491 Ulricehamn</t>
  </si>
  <si>
    <t>1470 Vara</t>
  </si>
  <si>
    <t>1442 Vårgårda</t>
  </si>
  <si>
    <t>1487 Vänersborg</t>
  </si>
  <si>
    <t>1492 Åmål</t>
  </si>
  <si>
    <t>1407 Öckerö</t>
  </si>
  <si>
    <t>flytande (förnybara)</t>
  </si>
  <si>
    <t>Import</t>
  </si>
  <si>
    <t>Export</t>
  </si>
  <si>
    <t>industriellt mottryck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</si>
  <si>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</si>
  <si>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</si>
  <si>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</si>
  <si>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</si>
  <si>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</si>
  <si>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</si>
  <si>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</si>
  <si>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</si>
  <si>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</si>
  <si>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</si>
  <si>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</si>
  <si>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</si>
  <si>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jesper.andersson@lansstyrelsen.se </t>
  </si>
  <si>
    <t>Jesper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</si>
</sst>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(* #,##0.00_);_(* \(#,##0.00\);_(* &quot;-&quot;??_);_(@_)"/>
  </numFmts>
  <fonts count="7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Calibri"/>
      <family val="2"/>
    </font>
    <font>
      <u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i/>
      <u/>
      <sz val="11"/>
      <color rgb="FFFF0000"/>
      <name val="Calibri"/>
      <family val="2"/>
      <scheme val="minor"/>
    </font>
    <font>
      <i/>
      <u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7" fillId="0" borderId="0" applyNumberFormat="0" applyBorder="0" applyAlignment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20" fillId="3" borderId="0" applyNumberFormat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90">
    <xf numFmtId="0" fontId="0" fillId="0" borderId="0" xfId="0"/>
    <xf numFmtId="3" fontId="0" fillId="0" borderId="0" xfId="0" applyNumberFormat="1"/>
    <xf numFmtId="0" fontId="21" fillId="0" borderId="0" xfId="0" applyFont="1"/>
    <xf numFmtId="0" fontId="8" fillId="0" borderId="1" xfId="1" applyFont="1" applyFill="1" applyBorder="1" applyProtection="1"/>
    <xf numFmtId="0" fontId="9" fillId="0" borderId="1" xfId="1" applyFont="1" applyBorder="1"/>
    <xf numFmtId="0" fontId="11" fillId="0" borderId="1" xfId="0" applyFont="1" applyFill="1" applyBorder="1" applyProtection="1"/>
    <xf numFmtId="0" fontId="11" fillId="0" borderId="1" xfId="1" applyFont="1" applyFill="1" applyBorder="1" applyProtection="1"/>
    <xf numFmtId="3" fontId="13" fillId="0" borderId="1" xfId="1" applyNumberFormat="1" applyFont="1" applyFill="1" applyBorder="1" applyAlignment="1" applyProtection="1">
      <alignment horizontal="center"/>
    </xf>
    <xf numFmtId="3" fontId="18" fillId="0" borderId="1" xfId="1" applyNumberFormat="1" applyFont="1" applyFill="1" applyBorder="1" applyProtection="1"/>
    <xf numFmtId="3" fontId="14" fillId="0" borderId="1" xfId="1" applyNumberFormat="1" applyFont="1" applyBorder="1"/>
    <xf numFmtId="0" fontId="7" fillId="0" borderId="1" xfId="1" applyFont="1" applyBorder="1"/>
    <xf numFmtId="2" fontId="7" fillId="0" borderId="1" xfId="1" applyNumberFormat="1" applyFont="1" applyBorder="1"/>
    <xf numFmtId="0" fontId="7" fillId="0" borderId="1" xfId="1" applyFont="1" applyFill="1" applyBorder="1" applyProtection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3" fontId="12" fillId="0" borderId="1" xfId="0" applyNumberFormat="1" applyFont="1" applyBorder="1"/>
    <xf numFmtId="164" fontId="14" fillId="0" borderId="1" xfId="2" applyNumberFormat="1" applyFont="1" applyBorder="1"/>
    <xf numFmtId="3" fontId="15" fillId="0" borderId="1" xfId="1" applyNumberFormat="1" applyFont="1" applyBorder="1"/>
    <xf numFmtId="9" fontId="15" fillId="0" borderId="1" xfId="2" applyFont="1" applyBorder="1"/>
    <xf numFmtId="3" fontId="15" fillId="0" borderId="1" xfId="1" applyNumberFormat="1" applyFont="1" applyBorder="1" applyAlignment="1">
      <alignment horizontal="center"/>
    </xf>
    <xf numFmtId="9" fontId="15" fillId="0" borderId="1" xfId="2" applyNumberFormat="1" applyFont="1" applyBorder="1"/>
    <xf numFmtId="0" fontId="12" fillId="0" borderId="1" xfId="0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0" fontId="26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Protection="1"/>
    <xf numFmtId="0" fontId="27" fillId="0" borderId="1" xfId="0" applyFont="1" applyFill="1" applyBorder="1" applyProtection="1"/>
    <xf numFmtId="0" fontId="9" fillId="0" borderId="2" xfId="1" applyFont="1" applyBorder="1"/>
    <xf numFmtId="0" fontId="27" fillId="0" borderId="2" xfId="0" applyFont="1" applyFill="1" applyBorder="1" applyProtection="1"/>
    <xf numFmtId="3" fontId="9" fillId="0" borderId="2" xfId="1" applyNumberFormat="1" applyFont="1" applyBorder="1"/>
    <xf numFmtId="0" fontId="7" fillId="0" borderId="2" xfId="1" applyFont="1" applyBorder="1"/>
    <xf numFmtId="0" fontId="25" fillId="0" borderId="3" xfId="1" applyFont="1" applyFill="1" applyBorder="1" applyProtection="1"/>
    <xf numFmtId="0" fontId="7" fillId="0" borderId="3" xfId="1" applyFont="1" applyFill="1" applyBorder="1" applyProtection="1"/>
    <xf numFmtId="0" fontId="9" fillId="0" borderId="4" xfId="1" applyFont="1" applyBorder="1"/>
    <xf numFmtId="0" fontId="9" fillId="0" borderId="7" xfId="1" applyFont="1" applyBorder="1"/>
    <xf numFmtId="0" fontId="9" fillId="0" borderId="9" xfId="1" applyFont="1" applyBorder="1"/>
    <xf numFmtId="0" fontId="25" fillId="0" borderId="9" xfId="1" applyFont="1" applyFill="1" applyBorder="1" applyProtection="1"/>
    <xf numFmtId="0" fontId="7" fillId="0" borderId="8" xfId="1" applyFont="1" applyBorder="1"/>
    <xf numFmtId="164" fontId="7" fillId="0" borderId="9" xfId="1" applyNumberFormat="1" applyFont="1" applyBorder="1"/>
    <xf numFmtId="0" fontId="7" fillId="0" borderId="5" xfId="1" applyFont="1" applyBorder="1"/>
    <xf numFmtId="0" fontId="7" fillId="0" borderId="8" xfId="1" applyFont="1" applyFill="1" applyBorder="1" applyProtection="1"/>
    <xf numFmtId="3" fontId="7" fillId="0" borderId="1" xfId="1" applyNumberFormat="1" applyFont="1" applyBorder="1"/>
    <xf numFmtId="0" fontId="28" fillId="0" borderId="1" xfId="1" applyFont="1" applyBorder="1"/>
    <xf numFmtId="3" fontId="28" fillId="0" borderId="1" xfId="1" applyNumberFormat="1" applyFont="1" applyBorder="1"/>
    <xf numFmtId="3" fontId="11" fillId="0" borderId="1" xfId="1" applyNumberFormat="1" applyFont="1" applyBorder="1"/>
    <xf numFmtId="3" fontId="25" fillId="0" borderId="1" xfId="1" applyNumberFormat="1" applyFont="1" applyBorder="1" applyAlignment="1">
      <alignment horizontal="center"/>
    </xf>
    <xf numFmtId="164" fontId="4" fillId="0" borderId="1" xfId="2" applyNumberFormat="1" applyFont="1" applyBorder="1"/>
    <xf numFmtId="9" fontId="4" fillId="0" borderId="1" xfId="2" applyFont="1" applyBorder="1"/>
    <xf numFmtId="0" fontId="7" fillId="0" borderId="1" xfId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3" fontId="7" fillId="0" borderId="1" xfId="1" applyNumberFormat="1" applyFont="1" applyBorder="1" applyAlignment="1">
      <alignment horizontal="center" wrapText="1"/>
    </xf>
    <xf numFmtId="3" fontId="7" fillId="0" borderId="1" xfId="1" applyNumberFormat="1" applyFont="1" applyFill="1" applyBorder="1" applyAlignment="1">
      <alignment horizontal="center" wrapText="1"/>
    </xf>
    <xf numFmtId="3" fontId="7" fillId="0" borderId="1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29" fillId="0" borderId="1" xfId="1" applyFont="1" applyFill="1" applyBorder="1" applyAlignment="1" applyProtection="1">
      <alignment horizontal="center"/>
    </xf>
    <xf numFmtId="3" fontId="4" fillId="0" borderId="1" xfId="0" applyNumberFormat="1" applyFont="1" applyFill="1" applyBorder="1" applyProtection="1"/>
    <xf numFmtId="3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Border="1"/>
    <xf numFmtId="3" fontId="4" fillId="0" borderId="1" xfId="0" applyNumberFormat="1" applyFont="1" applyFill="1" applyBorder="1" applyAlignment="1" applyProtection="1">
      <alignment horizontal="center"/>
    </xf>
    <xf numFmtId="10" fontId="7" fillId="0" borderId="9" xfId="1" applyNumberFormat="1" applyFont="1" applyBorder="1"/>
    <xf numFmtId="0" fontId="7" fillId="0" borderId="9" xfId="1" applyFont="1" applyBorder="1"/>
    <xf numFmtId="165" fontId="7" fillId="0" borderId="1" xfId="1" applyNumberFormat="1" applyFont="1" applyBorder="1"/>
    <xf numFmtId="0" fontId="7" fillId="0" borderId="2" xfId="1" applyFont="1" applyFill="1" applyBorder="1" applyProtection="1"/>
    <xf numFmtId="3" fontId="7" fillId="0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7" fillId="0" borderId="10" xfId="1" applyFont="1" applyBorder="1"/>
    <xf numFmtId="164" fontId="7" fillId="0" borderId="11" xfId="1" applyNumberFormat="1" applyFont="1" applyBorder="1"/>
    <xf numFmtId="9" fontId="20" fillId="3" borderId="1" xfId="233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4" fillId="0" borderId="1" xfId="0" applyFont="1" applyFill="1" applyBorder="1" applyProtection="1"/>
    <xf numFmtId="3" fontId="25" fillId="4" borderId="1" xfId="1" applyNumberFormat="1" applyFont="1" applyFill="1" applyBorder="1" applyAlignment="1">
      <alignment horizontal="center" wrapText="1"/>
    </xf>
    <xf numFmtId="0" fontId="26" fillId="0" borderId="1" xfId="1" applyFont="1" applyFill="1" applyBorder="1" applyAlignment="1" applyProtection="1">
      <alignment horizontal="right"/>
    </xf>
    <xf numFmtId="0" fontId="25" fillId="4" borderId="1" xfId="1" applyFont="1" applyFill="1" applyBorder="1" applyAlignment="1">
      <alignment horizontal="center" wrapText="1"/>
    </xf>
    <xf numFmtId="3" fontId="25" fillId="4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/>
    <xf numFmtId="3" fontId="7" fillId="0" borderId="8" xfId="1" applyNumberFormat="1" applyFont="1" applyBorder="1"/>
    <xf numFmtId="3" fontId="7" fillId="0" borderId="8" xfId="1" applyNumberFormat="1" applyFont="1" applyFill="1" applyBorder="1" applyProtection="1"/>
    <xf numFmtId="0" fontId="10" fillId="0" borderId="2" xfId="0" applyFont="1" applyBorder="1"/>
    <xf numFmtId="4" fontId="7" fillId="0" borderId="6" xfId="1" applyNumberFormat="1" applyFont="1" applyBorder="1"/>
    <xf numFmtId="164" fontId="7" fillId="0" borderId="9" xfId="1" applyNumberFormat="1" applyFont="1" applyFill="1" applyBorder="1" applyProtection="1"/>
    <xf numFmtId="3" fontId="29" fillId="0" borderId="1" xfId="1" applyNumberFormat="1" applyFont="1" applyFill="1" applyBorder="1" applyAlignment="1" applyProtection="1">
      <alignment horizontal="center"/>
    </xf>
    <xf numFmtId="3" fontId="10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2" fontId="7" fillId="0" borderId="1" xfId="1" applyNumberFormat="1" applyFont="1" applyBorder="1" applyAlignment="1">
      <alignment horizontal="left"/>
    </xf>
    <xf numFmtId="3" fontId="37" fillId="0" borderId="1" xfId="1" applyNumberFormat="1" applyFont="1" applyBorder="1" applyAlignment="1">
      <alignment horizontal="center"/>
    </xf>
    <xf numFmtId="3" fontId="37" fillId="0" borderId="1" xfId="1" applyNumberFormat="1" applyFont="1" applyFill="1" applyBorder="1" applyAlignment="1">
      <alignment horizontal="center"/>
    </xf>
    <xf numFmtId="3" fontId="38" fillId="0" borderId="1" xfId="1" applyNumberFormat="1" applyFont="1" applyBorder="1" applyAlignment="1">
      <alignment horizontal="center"/>
    </xf>
    <xf numFmtId="9" fontId="39" fillId="3" borderId="1" xfId="233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4" fontId="37" fillId="0" borderId="1" xfId="1" applyNumberFormat="1" applyFont="1" applyBorder="1" applyAlignment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12" fillId="0" borderId="1" xfId="1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3" fontId="41" fillId="0" borderId="1" xfId="1" applyNumberFormat="1" applyFont="1" applyFill="1" applyBorder="1" applyAlignment="1" applyProtection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3" fontId="44" fillId="0" borderId="1" xfId="0" applyNumberFormat="1" applyFont="1" applyFill="1" applyBorder="1" applyAlignment="1" applyProtection="1">
      <alignment horizontal="center"/>
    </xf>
    <xf numFmtId="3" fontId="45" fillId="0" borderId="1" xfId="1" applyNumberFormat="1" applyFont="1" applyBorder="1" applyAlignment="1">
      <alignment horizontal="center"/>
    </xf>
    <xf numFmtId="3" fontId="45" fillId="0" borderId="1" xfId="1" applyNumberFormat="1" applyFont="1" applyFill="1" applyBorder="1" applyAlignment="1">
      <alignment horizontal="center"/>
    </xf>
    <xf numFmtId="3" fontId="45" fillId="5" borderId="1" xfId="1" applyNumberFormat="1" applyFont="1" applyFill="1" applyBorder="1" applyAlignment="1">
      <alignment horizontal="center"/>
    </xf>
    <xf numFmtId="3" fontId="45" fillId="2" borderId="1" xfId="1" applyNumberFormat="1" applyFont="1" applyFill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3" fontId="36" fillId="0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Border="1"/>
    <xf numFmtId="3" fontId="34" fillId="0" borderId="1" xfId="0" applyNumberFormat="1" applyFont="1" applyFill="1" applyBorder="1" applyAlignment="1" applyProtection="1">
      <alignment horizontal="center"/>
    </xf>
    <xf numFmtId="3" fontId="37" fillId="5" borderId="1" xfId="1" applyNumberFormat="1" applyFont="1" applyFill="1" applyBorder="1" applyAlignment="1">
      <alignment horizontal="center"/>
    </xf>
    <xf numFmtId="3" fontId="37" fillId="2" borderId="1" xfId="1" applyNumberFormat="1" applyFont="1" applyFill="1" applyBorder="1" applyAlignment="1">
      <alignment horizontal="center"/>
    </xf>
    <xf numFmtId="3" fontId="28" fillId="0" borderId="1" xfId="1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33" fillId="0" borderId="1" xfId="0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11" fillId="0" borderId="1" xfId="0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2" fillId="0" borderId="1" xfId="1" applyNumberFormat="1" applyFont="1" applyFill="1" applyBorder="1" applyAlignment="1">
      <alignment horizontal="center"/>
    </xf>
    <xf numFmtId="3" fontId="12" fillId="2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 applyProtection="1">
      <alignment horizontal="center"/>
    </xf>
    <xf numFmtId="3" fontId="49" fillId="0" borderId="1" xfId="1" applyNumberFormat="1" applyFont="1" applyBorder="1" applyAlignment="1">
      <alignment horizontal="center"/>
    </xf>
    <xf numFmtId="164" fontId="45" fillId="0" borderId="1" xfId="1" applyNumberFormat="1" applyFont="1" applyBorder="1" applyAlignment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2" fillId="0" borderId="1" xfId="0" applyNumberFormat="1" applyFont="1" applyFill="1" applyBorder="1" applyAlignment="1" applyProtection="1">
      <alignment horizontal="center"/>
    </xf>
    <xf numFmtId="3" fontId="36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3" fontId="54" fillId="0" borderId="1" xfId="1" applyNumberFormat="1" applyFont="1" applyFill="1" applyBorder="1" applyAlignment="1" applyProtection="1">
      <alignment horizontal="center"/>
    </xf>
    <xf numFmtId="3" fontId="55" fillId="0" borderId="1" xfId="0" applyNumberFormat="1" applyFont="1" applyFill="1" applyBorder="1" applyAlignment="1" applyProtection="1">
      <alignment horizontal="center"/>
    </xf>
    <xf numFmtId="3" fontId="56" fillId="0" borderId="1" xfId="0" applyNumberFormat="1" applyFont="1" applyFill="1" applyBorder="1" applyAlignment="1" applyProtection="1">
      <alignment horizontal="center"/>
    </xf>
    <xf numFmtId="3" fontId="57" fillId="0" borderId="1" xfId="1" applyNumberFormat="1" applyFont="1" applyFill="1" applyBorder="1" applyAlignment="1" applyProtection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3" fontId="58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57" fillId="0" borderId="1" xfId="0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3" fillId="0" borderId="1" xfId="0" applyNumberFormat="1" applyFont="1" applyFill="1" applyBorder="1" applyAlignment="1" applyProtection="1">
      <alignment horizontal="center"/>
    </xf>
    <xf numFmtId="3" fontId="36" fillId="0" borderId="1" xfId="0" quotePrefix="1" applyNumberFormat="1" applyFont="1" applyFill="1" applyBorder="1" applyAlignment="1" applyProtection="1">
      <alignment horizontal="center"/>
    </xf>
    <xf numFmtId="3" fontId="59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 applyProtection="1">
      <alignment horizontal="center"/>
    </xf>
    <xf numFmtId="3" fontId="60" fillId="0" borderId="1" xfId="1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29" fillId="6" borderId="1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14" fontId="0" fillId="0" borderId="13" xfId="0" applyNumberFormat="1" applyBorder="1" applyAlignment="1">
      <alignment horizontal="left"/>
    </xf>
    <xf numFmtId="0" fontId="41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6" xfId="0" applyFill="1" applyBorder="1" applyAlignment="1">
      <alignment horizontal="right"/>
    </xf>
    <xf numFmtId="0" fontId="62" fillId="5" borderId="12" xfId="0" applyFont="1" applyFill="1" applyBorder="1" applyAlignment="1">
      <alignment vertical="center" wrapText="1"/>
    </xf>
    <xf numFmtId="0" fontId="62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5" borderId="14" xfId="0" applyFill="1" applyBorder="1"/>
    <xf numFmtId="0" fontId="0" fillId="5" borderId="15" xfId="0" applyFill="1" applyBorder="1"/>
    <xf numFmtId="0" fontId="0" fillId="0" borderId="19" xfId="0" applyFont="1" applyBorder="1" applyAlignment="1">
      <alignment wrapText="1"/>
    </xf>
    <xf numFmtId="0" fontId="64" fillId="5" borderId="14" xfId="0" applyFont="1" applyFill="1" applyBorder="1"/>
    <xf numFmtId="0" fontId="16" fillId="5" borderId="16" xfId="243" applyFill="1" applyBorder="1"/>
    <xf numFmtId="0" fontId="0" fillId="5" borderId="17" xfId="0" applyFill="1" applyBorder="1"/>
    <xf numFmtId="0" fontId="16" fillId="0" borderId="0" xfId="243"/>
    <xf numFmtId="0" fontId="62" fillId="0" borderId="20" xfId="0" applyFont="1" applyBorder="1" applyAlignment="1">
      <alignment vertical="center" wrapText="1"/>
    </xf>
    <xf numFmtId="0" fontId="62" fillId="0" borderId="21" xfId="0" applyFont="1" applyBorder="1" applyAlignment="1"/>
    <xf numFmtId="0" fontId="69" fillId="0" borderId="0" xfId="0" applyFont="1" applyAlignment="1">
      <alignment vertical="center"/>
    </xf>
    <xf numFmtId="0" fontId="0" fillId="0" borderId="22" xfId="0" applyFont="1" applyBorder="1" applyAlignment="1">
      <alignment wrapText="1"/>
    </xf>
    <xf numFmtId="14" fontId="0" fillId="0" borderId="15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16" fillId="0" borderId="15" xfId="243" applyFill="1" applyBorder="1" applyAlignment="1">
      <alignment horizontal="left"/>
    </xf>
    <xf numFmtId="0" fontId="0" fillId="0" borderId="0" xfId="0" applyFill="1"/>
    <xf numFmtId="0" fontId="16" fillId="0" borderId="17" xfId="243" applyFill="1" applyBorder="1"/>
  </cellXfs>
  <cellStyles count="244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V&#228;stra%20G&#246;talands%20l&#228;n%20(49%20kommuner)/L&#228;nsdata%20V&#228;stra%20G&#246;ta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H4" t="str">
            <v>Partille</v>
          </cell>
          <cell r="I4">
            <v>168000</v>
          </cell>
          <cell r="K4"/>
          <cell r="L4"/>
        </row>
        <row r="5">
          <cell r="H5" t="str">
            <v>Göteborg</v>
          </cell>
          <cell r="I5">
            <v>138000</v>
          </cell>
          <cell r="K5" t="str">
            <v>Göteborg</v>
          </cell>
          <cell r="L5">
            <v>286000</v>
          </cell>
        </row>
        <row r="6">
          <cell r="H6"/>
          <cell r="I6"/>
          <cell r="K6" t="str">
            <v>Mölndal</v>
          </cell>
          <cell r="L6">
            <v>138000</v>
          </cell>
        </row>
        <row r="7">
          <cell r="H7" t="str">
            <v>Kungälv</v>
          </cell>
          <cell r="I7">
            <v>29000</v>
          </cell>
          <cell r="K7"/>
          <cell r="L7"/>
        </row>
        <row r="8">
          <cell r="H8" t="str">
            <v xml:space="preserve">Ale </v>
          </cell>
          <cell r="I8">
            <v>66000</v>
          </cell>
          <cell r="K8"/>
          <cell r="L8"/>
        </row>
        <row r="9">
          <cell r="H9" t="str">
            <v>Mölndal</v>
          </cell>
          <cell r="I9">
            <v>23000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Gas hushåll"/>
      <sheetName val="Solceller"/>
      <sheetName val="Vindkraftproduktion"/>
      <sheetName val="Vattenkraft.info"/>
      <sheetName val="Mindre vattenkraft"/>
      <sheetName val="Länsstyrelsen"/>
      <sheetName val="KVV miljörapport"/>
      <sheetName val="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1804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8300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2587.7422969187674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5175.4845938375347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4391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18114.196078431371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5175.4845938375347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9232.4313725490356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144913.56862745096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245938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12699.369747899167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124211.63025210083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4995.0000000000009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48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20956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</row>
        <row r="576">
          <cell r="N576">
            <v>0</v>
          </cell>
        </row>
        <row r="578">
          <cell r="N578">
            <v>2156.2577030812326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2587.7422969187674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602">
          <cell r="N602">
            <v>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Q612"/>
          <cell r="U612"/>
          <cell r="V612"/>
        </row>
        <row r="613">
          <cell r="N613">
            <v>0</v>
          </cell>
        </row>
        <row r="614">
          <cell r="R614"/>
          <cell r="T614"/>
        </row>
        <row r="615">
          <cell r="S615"/>
        </row>
        <row r="616">
          <cell r="N616">
            <v>0</v>
          </cell>
        </row>
        <row r="618">
          <cell r="N618">
            <v>4383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</row>
        <row r="632">
          <cell r="N632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3788.4117647058811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66">
          <cell r="N666">
            <v>54342.588235294119</v>
          </cell>
        </row>
        <row r="667">
          <cell r="N667">
            <v>0</v>
          </cell>
        </row>
        <row r="668">
          <cell r="Q668"/>
          <cell r="U668"/>
          <cell r="V668"/>
        </row>
        <row r="669">
          <cell r="N669">
            <v>0</v>
          </cell>
        </row>
        <row r="670">
          <cell r="R670"/>
          <cell r="T670"/>
        </row>
        <row r="671">
          <cell r="S671"/>
        </row>
        <row r="672">
          <cell r="N672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/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606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12955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Q724"/>
          <cell r="U724"/>
          <cell r="V724"/>
        </row>
        <row r="725">
          <cell r="N725">
            <v>0</v>
          </cell>
        </row>
        <row r="726">
          <cell r="R726"/>
          <cell r="T726"/>
        </row>
        <row r="727">
          <cell r="S727"/>
        </row>
        <row r="728">
          <cell r="N728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</row>
        <row r="736">
          <cell r="N736">
            <v>0</v>
          </cell>
        </row>
        <row r="738">
          <cell r="N738">
            <v>2809</v>
          </cell>
        </row>
        <row r="739">
          <cell r="N739">
            <v>0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/>
          <cell r="T742"/>
        </row>
        <row r="743">
          <cell r="S743"/>
        </row>
        <row r="744">
          <cell r="N744">
            <v>0</v>
          </cell>
        </row>
        <row r="746">
          <cell r="N746">
            <v>10350.969187675069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78">
          <cell r="N778">
            <v>76605</v>
          </cell>
        </row>
        <row r="779">
          <cell r="N779">
            <v>0</v>
          </cell>
        </row>
        <row r="780">
          <cell r="Q780"/>
          <cell r="U780"/>
          <cell r="V780"/>
        </row>
        <row r="781">
          <cell r="N781">
            <v>0</v>
          </cell>
        </row>
        <row r="782">
          <cell r="R782"/>
          <cell r="T782"/>
        </row>
        <row r="783">
          <cell r="S783"/>
        </row>
        <row r="784">
          <cell r="N784">
            <v>0</v>
          </cell>
        </row>
        <row r="786">
          <cell r="N786">
            <v>20701.938375350139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</row>
        <row r="792">
          <cell r="N792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</row>
        <row r="816">
          <cell r="N816">
            <v>0</v>
          </cell>
        </row>
        <row r="818">
          <cell r="N818">
            <v>2070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</row>
        <row r="824">
          <cell r="N824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</row>
        <row r="848">
          <cell r="N848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/>
        </row>
        <row r="856">
          <cell r="N856">
            <v>0</v>
          </cell>
        </row>
        <row r="858">
          <cell r="N858">
            <v>35559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</row>
        <row r="872">
          <cell r="N872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</row>
        <row r="888">
          <cell r="N888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Q892"/>
          <cell r="U892"/>
          <cell r="V892"/>
        </row>
        <row r="893">
          <cell r="N893">
            <v>0</v>
          </cell>
        </row>
        <row r="894">
          <cell r="R894"/>
          <cell r="T894"/>
        </row>
        <row r="895">
          <cell r="S895"/>
        </row>
        <row r="896">
          <cell r="N896">
            <v>0</v>
          </cell>
        </row>
        <row r="898">
          <cell r="N898">
            <v>21057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</row>
        <row r="904">
          <cell r="N904">
            <v>0</v>
          </cell>
        </row>
        <row r="906">
          <cell r="N906">
            <v>152865</v>
          </cell>
        </row>
        <row r="907">
          <cell r="N907">
            <v>0</v>
          </cell>
        </row>
        <row r="908">
          <cell r="Q908"/>
          <cell r="U908"/>
          <cell r="V908"/>
        </row>
        <row r="909">
          <cell r="N909">
            <v>0</v>
          </cell>
        </row>
        <row r="910">
          <cell r="R910"/>
          <cell r="T910"/>
        </row>
        <row r="911">
          <cell r="S911"/>
        </row>
        <row r="912">
          <cell r="N912">
            <v>0</v>
          </cell>
        </row>
        <row r="922">
          <cell r="N922">
            <v>2154</v>
          </cell>
        </row>
        <row r="923">
          <cell r="N923">
            <v>0</v>
          </cell>
        </row>
        <row r="924">
          <cell r="Q924">
            <v>0</v>
          </cell>
          <cell r="U924">
            <v>0</v>
          </cell>
          <cell r="V924">
            <v>0</v>
          </cell>
        </row>
        <row r="925">
          <cell r="N925">
            <v>0</v>
          </cell>
        </row>
        <row r="926">
          <cell r="R926"/>
          <cell r="T926"/>
        </row>
        <row r="927">
          <cell r="S927">
            <v>2718</v>
          </cell>
        </row>
        <row r="928">
          <cell r="N928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</row>
        <row r="936">
          <cell r="N936">
            <v>0</v>
          </cell>
        </row>
        <row r="938">
          <cell r="N938">
            <v>153455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</row>
        <row r="944">
          <cell r="N944">
            <v>0</v>
          </cell>
        </row>
        <row r="946">
          <cell r="N946">
            <v>44466</v>
          </cell>
        </row>
        <row r="947">
          <cell r="N947">
            <v>0</v>
          </cell>
        </row>
        <row r="948">
          <cell r="Q948"/>
          <cell r="U948"/>
          <cell r="V948"/>
        </row>
        <row r="949">
          <cell r="N949">
            <v>0</v>
          </cell>
        </row>
        <row r="950">
          <cell r="R950"/>
          <cell r="T950"/>
        </row>
        <row r="951">
          <cell r="S951"/>
        </row>
        <row r="952">
          <cell r="N952">
            <v>0</v>
          </cell>
        </row>
        <row r="962">
          <cell r="N962">
            <v>10297</v>
          </cell>
        </row>
        <row r="963">
          <cell r="N963">
            <v>0</v>
          </cell>
        </row>
        <row r="964">
          <cell r="Q964">
            <v>0</v>
          </cell>
          <cell r="U964">
            <v>0</v>
          </cell>
          <cell r="V964">
            <v>0</v>
          </cell>
        </row>
        <row r="965">
          <cell r="N965">
            <v>0</v>
          </cell>
        </row>
        <row r="966">
          <cell r="R966"/>
          <cell r="T966"/>
        </row>
        <row r="967">
          <cell r="S967">
            <v>12557</v>
          </cell>
        </row>
        <row r="968">
          <cell r="N968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Q972"/>
          <cell r="U972"/>
          <cell r="V972"/>
        </row>
        <row r="973">
          <cell r="N973">
            <v>0</v>
          </cell>
        </row>
        <row r="974">
          <cell r="R974"/>
          <cell r="T974"/>
        </row>
        <row r="975">
          <cell r="S975"/>
        </row>
        <row r="976">
          <cell r="N976">
            <v>0</v>
          </cell>
        </row>
        <row r="978">
          <cell r="N978">
            <v>73864</v>
          </cell>
        </row>
        <row r="979">
          <cell r="N979">
            <v>0</v>
          </cell>
        </row>
        <row r="980">
          <cell r="Q980"/>
          <cell r="U980"/>
          <cell r="V980"/>
        </row>
        <row r="981">
          <cell r="N981">
            <v>0</v>
          </cell>
        </row>
        <row r="982">
          <cell r="R982"/>
          <cell r="T982"/>
        </row>
        <row r="983">
          <cell r="S983"/>
        </row>
        <row r="984">
          <cell r="N984">
            <v>0</v>
          </cell>
        </row>
        <row r="986">
          <cell r="N986">
            <v>12358</v>
          </cell>
        </row>
        <row r="987">
          <cell r="N987">
            <v>0</v>
          </cell>
        </row>
        <row r="988">
          <cell r="Q988"/>
          <cell r="U988"/>
          <cell r="V988"/>
        </row>
        <row r="989">
          <cell r="N989">
            <v>0</v>
          </cell>
        </row>
        <row r="990">
          <cell r="R990"/>
          <cell r="T990"/>
        </row>
        <row r="991">
          <cell r="S991"/>
        </row>
        <row r="992">
          <cell r="N992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Q1004"/>
          <cell r="U1004"/>
          <cell r="V1004"/>
        </row>
        <row r="1005">
          <cell r="N1005">
            <v>0</v>
          </cell>
        </row>
        <row r="1006">
          <cell r="R1006"/>
          <cell r="T1006"/>
        </row>
        <row r="1007">
          <cell r="S1007"/>
        </row>
        <row r="1008">
          <cell r="N1008">
            <v>0</v>
          </cell>
        </row>
        <row r="1010">
          <cell r="N1010">
            <v>0</v>
          </cell>
        </row>
        <row r="1011">
          <cell r="N1011">
            <v>0</v>
          </cell>
        </row>
        <row r="1012">
          <cell r="Q1012"/>
          <cell r="U1012"/>
          <cell r="V1012"/>
        </row>
        <row r="1013">
          <cell r="N1013">
            <v>0</v>
          </cell>
        </row>
        <row r="1014">
          <cell r="R1014"/>
          <cell r="T1014"/>
        </row>
        <row r="1015">
          <cell r="S1015"/>
        </row>
        <row r="1016">
          <cell r="N1016">
            <v>0</v>
          </cell>
        </row>
        <row r="1018">
          <cell r="N1018">
            <v>60842</v>
          </cell>
        </row>
        <row r="1019">
          <cell r="N1019">
            <v>0</v>
          </cell>
        </row>
        <row r="1020">
          <cell r="Q1020"/>
          <cell r="U1020"/>
          <cell r="V1020"/>
        </row>
        <row r="1021">
          <cell r="N1021">
            <v>0</v>
          </cell>
        </row>
        <row r="1022">
          <cell r="R1022"/>
          <cell r="T1022"/>
        </row>
        <row r="1023">
          <cell r="S1023"/>
        </row>
        <row r="1024">
          <cell r="N1024">
            <v>0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Q1028"/>
          <cell r="U1028"/>
          <cell r="V1028"/>
        </row>
        <row r="1029">
          <cell r="N1029">
            <v>0</v>
          </cell>
        </row>
        <row r="1030">
          <cell r="R1030"/>
          <cell r="T1030"/>
        </row>
        <row r="1031">
          <cell r="S1031"/>
        </row>
        <row r="1032">
          <cell r="N1032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Q1044"/>
          <cell r="U1044"/>
          <cell r="V1044"/>
        </row>
        <row r="1045">
          <cell r="N1045">
            <v>0</v>
          </cell>
        </row>
        <row r="1046">
          <cell r="R1046"/>
          <cell r="T1046"/>
        </row>
        <row r="1047">
          <cell r="S1047"/>
        </row>
        <row r="1048">
          <cell r="N1048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Q1052"/>
          <cell r="U1052"/>
          <cell r="V1052"/>
        </row>
        <row r="1053">
          <cell r="N1053">
            <v>0</v>
          </cell>
        </row>
        <row r="1054">
          <cell r="R1054"/>
          <cell r="T1054"/>
        </row>
        <row r="1055">
          <cell r="S1055"/>
        </row>
        <row r="1056">
          <cell r="N1056">
            <v>0</v>
          </cell>
        </row>
        <row r="1058">
          <cell r="N1058">
            <v>1107</v>
          </cell>
        </row>
        <row r="1059">
          <cell r="N1059">
            <v>0</v>
          </cell>
        </row>
        <row r="1060">
          <cell r="Q1060"/>
          <cell r="U1060"/>
          <cell r="V1060"/>
        </row>
        <row r="1061">
          <cell r="N1061">
            <v>0</v>
          </cell>
        </row>
        <row r="1062">
          <cell r="R1062"/>
          <cell r="T1062"/>
        </row>
        <row r="1063">
          <cell r="S1063"/>
        </row>
        <row r="1064">
          <cell r="N1064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Q1068"/>
          <cell r="U1068"/>
          <cell r="V1068"/>
        </row>
        <row r="1069">
          <cell r="N1069">
            <v>0</v>
          </cell>
        </row>
        <row r="1070">
          <cell r="R1070"/>
          <cell r="T1070"/>
        </row>
        <row r="1071">
          <cell r="S1071"/>
        </row>
        <row r="1072">
          <cell r="N1072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Q1084"/>
          <cell r="U1084"/>
          <cell r="V1084"/>
        </row>
        <row r="1085">
          <cell r="N1085">
            <v>0</v>
          </cell>
        </row>
        <row r="1086">
          <cell r="R1086"/>
          <cell r="T1086"/>
        </row>
        <row r="1087">
          <cell r="S1087"/>
        </row>
        <row r="1088">
          <cell r="N1088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Q1092"/>
          <cell r="U1092"/>
          <cell r="V1092"/>
        </row>
        <row r="1093">
          <cell r="N1093">
            <v>0</v>
          </cell>
        </row>
        <row r="1094">
          <cell r="R1094"/>
          <cell r="T1094"/>
        </row>
        <row r="1095">
          <cell r="S1095"/>
        </row>
        <row r="1096">
          <cell r="N1096">
            <v>0</v>
          </cell>
        </row>
        <row r="1098">
          <cell r="N1098">
            <v>1515.4509803921683</v>
          </cell>
        </row>
        <row r="1099">
          <cell r="N1099">
            <v>0</v>
          </cell>
        </row>
        <row r="1100">
          <cell r="Q1100"/>
          <cell r="U1100"/>
          <cell r="V1100"/>
        </row>
        <row r="1101">
          <cell r="N1101">
            <v>0</v>
          </cell>
        </row>
        <row r="1102">
          <cell r="R1102"/>
          <cell r="T1102"/>
        </row>
        <row r="1103">
          <cell r="S1103"/>
        </row>
        <row r="1104">
          <cell r="N1104">
            <v>0</v>
          </cell>
        </row>
        <row r="1106">
          <cell r="N1106">
            <v>235484.54901960783</v>
          </cell>
        </row>
        <row r="1107">
          <cell r="N1107">
            <v>0</v>
          </cell>
        </row>
        <row r="1108">
          <cell r="Q1108"/>
          <cell r="U1108"/>
          <cell r="V1108"/>
        </row>
        <row r="1109">
          <cell r="N1109">
            <v>0</v>
          </cell>
        </row>
        <row r="1110">
          <cell r="R1110"/>
          <cell r="T1110"/>
        </row>
        <row r="1111">
          <cell r="S1111"/>
        </row>
        <row r="1112">
          <cell r="N1112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Q1124"/>
          <cell r="U1124"/>
          <cell r="V1124"/>
        </row>
        <row r="1125">
          <cell r="N1125">
            <v>0</v>
          </cell>
        </row>
        <row r="1126">
          <cell r="R1126"/>
          <cell r="T1126"/>
        </row>
        <row r="1127">
          <cell r="S1127"/>
        </row>
        <row r="1128">
          <cell r="N1128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Q1132"/>
          <cell r="U1132"/>
          <cell r="V1132"/>
        </row>
        <row r="1133">
          <cell r="N1133">
            <v>0</v>
          </cell>
        </row>
        <row r="1134">
          <cell r="R1134"/>
          <cell r="T1134"/>
        </row>
        <row r="1135">
          <cell r="S1135"/>
        </row>
        <row r="1136">
          <cell r="N1136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Q1140"/>
          <cell r="U1140"/>
          <cell r="V1140"/>
        </row>
        <row r="1141">
          <cell r="N1141">
            <v>0</v>
          </cell>
        </row>
        <row r="1142">
          <cell r="R1142"/>
          <cell r="T1142"/>
        </row>
        <row r="1143">
          <cell r="S1143"/>
        </row>
        <row r="1144">
          <cell r="N1144">
            <v>0</v>
          </cell>
        </row>
        <row r="1146">
          <cell r="N1146">
            <v>78305</v>
          </cell>
        </row>
        <row r="1147">
          <cell r="N1147">
            <v>0</v>
          </cell>
        </row>
        <row r="1148">
          <cell r="Q1148"/>
          <cell r="U1148"/>
          <cell r="V1148"/>
        </row>
        <row r="1149">
          <cell r="N1149">
            <v>0</v>
          </cell>
        </row>
        <row r="1150">
          <cell r="R1150"/>
          <cell r="T1150"/>
        </row>
        <row r="1151">
          <cell r="S1151"/>
        </row>
        <row r="1152">
          <cell r="N1152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Q1164"/>
          <cell r="U1164"/>
          <cell r="V1164"/>
        </row>
        <row r="1165">
          <cell r="N1165">
            <v>0</v>
          </cell>
        </row>
        <row r="1166">
          <cell r="R1166"/>
          <cell r="T1166"/>
        </row>
        <row r="1167">
          <cell r="S1167"/>
        </row>
        <row r="1168">
          <cell r="N1168">
            <v>0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Q1172"/>
          <cell r="U1172"/>
          <cell r="V1172"/>
        </row>
        <row r="1173">
          <cell r="N1173">
            <v>0</v>
          </cell>
        </row>
        <row r="1174">
          <cell r="R1174"/>
          <cell r="T1174"/>
        </row>
        <row r="1175">
          <cell r="S1175"/>
        </row>
        <row r="1176">
          <cell r="N1176">
            <v>0</v>
          </cell>
        </row>
        <row r="1178">
          <cell r="N1178">
            <v>2050.9999999999995</v>
          </cell>
        </row>
        <row r="1179">
          <cell r="N1179">
            <v>0</v>
          </cell>
        </row>
        <row r="1180">
          <cell r="Q1180"/>
          <cell r="U1180"/>
          <cell r="V1180"/>
        </row>
        <row r="1181">
          <cell r="N1181">
            <v>0</v>
          </cell>
        </row>
        <row r="1182">
          <cell r="R1182"/>
          <cell r="T1182"/>
        </row>
        <row r="1183">
          <cell r="S1183"/>
        </row>
        <row r="1184">
          <cell r="N1184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Q1188"/>
          <cell r="U1188"/>
          <cell r="V1188"/>
        </row>
        <row r="1189">
          <cell r="N1189">
            <v>0</v>
          </cell>
        </row>
        <row r="1190">
          <cell r="R1190"/>
          <cell r="T1190"/>
        </row>
        <row r="1191">
          <cell r="S1191"/>
        </row>
        <row r="1192">
          <cell r="N1192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Q1204"/>
          <cell r="U1204"/>
          <cell r="V1204"/>
        </row>
        <row r="1205">
          <cell r="N1205">
            <v>0</v>
          </cell>
        </row>
        <row r="1206">
          <cell r="R1206"/>
          <cell r="T1206"/>
        </row>
        <row r="1207">
          <cell r="S1207"/>
        </row>
        <row r="1208">
          <cell r="N1208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Q1212"/>
          <cell r="U1212"/>
          <cell r="V1212"/>
        </row>
        <row r="1213">
          <cell r="N1213">
            <v>0</v>
          </cell>
        </row>
        <row r="1214">
          <cell r="R1214"/>
          <cell r="T1214"/>
        </row>
        <row r="1215">
          <cell r="S1215"/>
        </row>
        <row r="1216">
          <cell r="N1216">
            <v>0</v>
          </cell>
        </row>
        <row r="1218">
          <cell r="N1218">
            <v>0</v>
          </cell>
        </row>
        <row r="1219">
          <cell r="N1219">
            <v>0</v>
          </cell>
        </row>
        <row r="1220">
          <cell r="Q1220"/>
          <cell r="U1220"/>
          <cell r="V1220"/>
        </row>
        <row r="1221">
          <cell r="N1221">
            <v>0</v>
          </cell>
        </row>
        <row r="1222">
          <cell r="R1222"/>
          <cell r="T1222"/>
        </row>
        <row r="1223">
          <cell r="S1223"/>
        </row>
        <row r="1224">
          <cell r="N1224">
            <v>0</v>
          </cell>
        </row>
        <row r="1226">
          <cell r="N1226">
            <v>7436</v>
          </cell>
        </row>
        <row r="1227">
          <cell r="N1227">
            <v>0</v>
          </cell>
        </row>
        <row r="1228">
          <cell r="Q1228"/>
          <cell r="U1228"/>
          <cell r="V1228"/>
        </row>
        <row r="1229">
          <cell r="N1229">
            <v>0</v>
          </cell>
        </row>
        <row r="1230">
          <cell r="R1230"/>
          <cell r="T1230"/>
        </row>
        <row r="1231">
          <cell r="S1231"/>
        </row>
        <row r="1232">
          <cell r="N1232">
            <v>0</v>
          </cell>
        </row>
        <row r="1242">
          <cell r="N1242">
            <v>530412</v>
          </cell>
        </row>
        <row r="1243">
          <cell r="N1243">
            <v>0</v>
          </cell>
        </row>
        <row r="1244">
          <cell r="Q1244"/>
          <cell r="U1244"/>
          <cell r="V1244"/>
        </row>
        <row r="1245">
          <cell r="N1245">
            <v>0</v>
          </cell>
        </row>
        <row r="1246">
          <cell r="R1246"/>
          <cell r="T1246"/>
        </row>
        <row r="1247">
          <cell r="S1247"/>
        </row>
        <row r="1248">
          <cell r="N1248">
            <v>0</v>
          </cell>
        </row>
        <row r="1250">
          <cell r="N1250">
            <v>0</v>
          </cell>
        </row>
        <row r="1251">
          <cell r="N1251">
            <v>0</v>
          </cell>
        </row>
        <row r="1252">
          <cell r="Q1252"/>
          <cell r="U1252"/>
          <cell r="V1252"/>
        </row>
        <row r="1253">
          <cell r="N1253">
            <v>0</v>
          </cell>
        </row>
        <row r="1254">
          <cell r="R1254"/>
          <cell r="T1254"/>
        </row>
        <row r="1255">
          <cell r="S1255"/>
        </row>
        <row r="1256">
          <cell r="N1256">
            <v>0</v>
          </cell>
        </row>
        <row r="1258">
          <cell r="N1258">
            <v>3092</v>
          </cell>
        </row>
        <row r="1259">
          <cell r="N1259">
            <v>0</v>
          </cell>
        </row>
        <row r="1260">
          <cell r="Q1260"/>
          <cell r="U1260"/>
          <cell r="V1260"/>
        </row>
        <row r="1261">
          <cell r="N1261">
            <v>0</v>
          </cell>
        </row>
        <row r="1262">
          <cell r="R1262"/>
          <cell r="T1262"/>
        </row>
        <row r="1263">
          <cell r="S1263"/>
        </row>
        <row r="1264">
          <cell r="N1264">
            <v>0</v>
          </cell>
        </row>
        <row r="1266">
          <cell r="N1266">
            <v>25877.422969187675</v>
          </cell>
        </row>
        <row r="1267">
          <cell r="N1267">
            <v>0</v>
          </cell>
        </row>
        <row r="1268">
          <cell r="Q1268"/>
          <cell r="U1268"/>
          <cell r="V1268"/>
        </row>
        <row r="1269">
          <cell r="N1269">
            <v>0</v>
          </cell>
        </row>
        <row r="1270">
          <cell r="R1270"/>
          <cell r="T1270"/>
        </row>
        <row r="1271">
          <cell r="S1271"/>
        </row>
        <row r="1272">
          <cell r="N1272">
            <v>0</v>
          </cell>
        </row>
        <row r="1282">
          <cell r="N1282">
            <v>118780</v>
          </cell>
        </row>
        <row r="1283">
          <cell r="N1283">
            <v>0</v>
          </cell>
        </row>
        <row r="1284">
          <cell r="Q1284">
            <v>0</v>
          </cell>
          <cell r="U1284">
            <v>0</v>
          </cell>
          <cell r="V1284">
            <v>0</v>
          </cell>
        </row>
        <row r="1285">
          <cell r="N1285">
            <v>0</v>
          </cell>
        </row>
        <row r="1286">
          <cell r="R1286"/>
          <cell r="T1286"/>
        </row>
        <row r="1287">
          <cell r="S1287">
            <v>0</v>
          </cell>
        </row>
        <row r="1288">
          <cell r="N1288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Q1292"/>
          <cell r="U1292"/>
          <cell r="V1292"/>
        </row>
        <row r="1293">
          <cell r="N1293">
            <v>0</v>
          </cell>
        </row>
        <row r="1294">
          <cell r="R1294"/>
          <cell r="T1294"/>
        </row>
        <row r="1295">
          <cell r="S1295"/>
        </row>
        <row r="1296">
          <cell r="N1296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Q1300"/>
          <cell r="U1300"/>
          <cell r="V1300"/>
        </row>
        <row r="1301">
          <cell r="N1301">
            <v>0</v>
          </cell>
        </row>
        <row r="1302">
          <cell r="R1302"/>
          <cell r="T1302"/>
        </row>
        <row r="1303">
          <cell r="S1303"/>
        </row>
        <row r="1304">
          <cell r="N1304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Q1308"/>
          <cell r="U1308"/>
          <cell r="V1308"/>
        </row>
        <row r="1309">
          <cell r="N1309">
            <v>0</v>
          </cell>
        </row>
        <row r="1310">
          <cell r="R1310"/>
          <cell r="T1310"/>
        </row>
        <row r="1311">
          <cell r="S1311"/>
        </row>
        <row r="1312">
          <cell r="N1312">
            <v>0</v>
          </cell>
        </row>
        <row r="1322">
          <cell r="N1322">
            <v>6481</v>
          </cell>
        </row>
        <row r="1323">
          <cell r="N1323">
            <v>0</v>
          </cell>
        </row>
        <row r="1324">
          <cell r="Q1324"/>
          <cell r="U1324"/>
          <cell r="V1324"/>
        </row>
        <row r="1325">
          <cell r="N1325">
            <v>0</v>
          </cell>
        </row>
        <row r="1326">
          <cell r="R1326"/>
          <cell r="T1326"/>
        </row>
        <row r="1327">
          <cell r="S1327"/>
        </row>
        <row r="1328">
          <cell r="N1328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Q1332"/>
          <cell r="U1332"/>
          <cell r="V1332"/>
        </row>
        <row r="1333">
          <cell r="N1333">
            <v>0</v>
          </cell>
        </row>
        <row r="1334">
          <cell r="R1334"/>
          <cell r="T1334"/>
        </row>
        <row r="1335">
          <cell r="S1335"/>
        </row>
        <row r="1336">
          <cell r="N1336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Q1340"/>
          <cell r="U1340"/>
          <cell r="V1340"/>
        </row>
        <row r="1341">
          <cell r="N1341">
            <v>0</v>
          </cell>
        </row>
        <row r="1342">
          <cell r="R1342"/>
          <cell r="T1342"/>
        </row>
        <row r="1343">
          <cell r="S1343"/>
        </row>
        <row r="1344">
          <cell r="N1344">
            <v>0</v>
          </cell>
        </row>
        <row r="1346">
          <cell r="N1346">
            <v>12938.711484593838</v>
          </cell>
        </row>
        <row r="1347">
          <cell r="N1347">
            <v>0</v>
          </cell>
        </row>
        <row r="1348">
          <cell r="Q1348"/>
          <cell r="U1348"/>
          <cell r="V1348"/>
        </row>
        <row r="1349">
          <cell r="N1349">
            <v>0</v>
          </cell>
        </row>
        <row r="1350">
          <cell r="R1350"/>
          <cell r="T1350"/>
        </row>
        <row r="1351">
          <cell r="S1351"/>
        </row>
        <row r="1352">
          <cell r="N1352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Q1364"/>
          <cell r="U1364"/>
          <cell r="V1364"/>
        </row>
        <row r="1365">
          <cell r="N1365">
            <v>0</v>
          </cell>
        </row>
        <row r="1366">
          <cell r="R1366"/>
          <cell r="T1366"/>
        </row>
        <row r="1367">
          <cell r="S1367"/>
        </row>
        <row r="1368">
          <cell r="N1368">
            <v>0</v>
          </cell>
        </row>
        <row r="1370">
          <cell r="N1370">
            <v>0</v>
          </cell>
        </row>
        <row r="1371">
          <cell r="N1371">
            <v>0</v>
          </cell>
        </row>
        <row r="1372">
          <cell r="Q1372"/>
          <cell r="U1372"/>
          <cell r="V1372"/>
        </row>
        <row r="1373">
          <cell r="N1373">
            <v>0</v>
          </cell>
        </row>
        <row r="1374">
          <cell r="R1374"/>
          <cell r="T1374"/>
        </row>
        <row r="1375">
          <cell r="S1375"/>
        </row>
        <row r="1376">
          <cell r="N1376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Q1380"/>
          <cell r="U1380"/>
          <cell r="V1380"/>
        </row>
        <row r="1381">
          <cell r="N1381">
            <v>0</v>
          </cell>
        </row>
        <row r="1382">
          <cell r="R1382"/>
          <cell r="T1382"/>
        </row>
        <row r="1383">
          <cell r="S1383"/>
        </row>
        <row r="1384">
          <cell r="N1384">
            <v>0</v>
          </cell>
        </row>
        <row r="1386">
          <cell r="N1386">
            <v>25623</v>
          </cell>
        </row>
        <row r="1387">
          <cell r="N1387">
            <v>0</v>
          </cell>
        </row>
        <row r="1388">
          <cell r="Q1388"/>
          <cell r="U1388"/>
          <cell r="V1388"/>
        </row>
        <row r="1389">
          <cell r="N1389">
            <v>0</v>
          </cell>
        </row>
        <row r="1390">
          <cell r="R1390"/>
          <cell r="T1390"/>
        </row>
        <row r="1391">
          <cell r="S1391"/>
        </row>
        <row r="1392">
          <cell r="N1392">
            <v>0</v>
          </cell>
        </row>
        <row r="1402">
          <cell r="N1402">
            <v>65754</v>
          </cell>
        </row>
        <row r="1403">
          <cell r="N1403">
            <v>0</v>
          </cell>
        </row>
        <row r="1404">
          <cell r="Q1404"/>
          <cell r="U1404"/>
          <cell r="V1404">
            <v>0</v>
          </cell>
        </row>
        <row r="1405">
          <cell r="N1405">
            <v>0</v>
          </cell>
        </row>
        <row r="1406">
          <cell r="R1406"/>
          <cell r="T1406"/>
        </row>
        <row r="1407">
          <cell r="S1407"/>
        </row>
        <row r="1408">
          <cell r="N1408">
            <v>0</v>
          </cell>
        </row>
        <row r="1410">
          <cell r="N1410">
            <v>0</v>
          </cell>
        </row>
        <row r="1411">
          <cell r="N1411">
            <v>0</v>
          </cell>
        </row>
        <row r="1412">
          <cell r="Q1412"/>
          <cell r="U1412"/>
          <cell r="V1412"/>
        </row>
        <row r="1413">
          <cell r="N1413">
            <v>0</v>
          </cell>
        </row>
        <row r="1414">
          <cell r="R1414"/>
          <cell r="T1414"/>
        </row>
        <row r="1415">
          <cell r="S1415"/>
        </row>
        <row r="1416">
          <cell r="N1416">
            <v>0</v>
          </cell>
        </row>
        <row r="1418">
          <cell r="N1418">
            <v>3609</v>
          </cell>
        </row>
        <row r="1419">
          <cell r="N1419">
            <v>0</v>
          </cell>
        </row>
        <row r="1420">
          <cell r="Q1420"/>
          <cell r="U1420"/>
          <cell r="V1420"/>
        </row>
        <row r="1421">
          <cell r="N1421">
            <v>0</v>
          </cell>
        </row>
        <row r="1422">
          <cell r="R1422"/>
          <cell r="T1422"/>
        </row>
        <row r="1423">
          <cell r="S1423"/>
        </row>
        <row r="1424">
          <cell r="N1424">
            <v>0</v>
          </cell>
        </row>
        <row r="1426">
          <cell r="N1426">
            <v>82531</v>
          </cell>
        </row>
        <row r="1427">
          <cell r="N1427">
            <v>0</v>
          </cell>
        </row>
        <row r="1428">
          <cell r="Q1428"/>
          <cell r="U1428"/>
          <cell r="V1428"/>
        </row>
        <row r="1429">
          <cell r="N1429">
            <v>0</v>
          </cell>
        </row>
        <row r="1430">
          <cell r="R1430"/>
          <cell r="T1430"/>
        </row>
        <row r="1431">
          <cell r="S1431"/>
        </row>
        <row r="1432">
          <cell r="N1432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Q1444"/>
          <cell r="U1444"/>
          <cell r="V1444"/>
        </row>
        <row r="1445">
          <cell r="N1445">
            <v>0</v>
          </cell>
        </row>
        <row r="1446">
          <cell r="R1446"/>
          <cell r="T1446"/>
        </row>
        <row r="1447">
          <cell r="S1447"/>
        </row>
        <row r="1448">
          <cell r="N1448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Q1452"/>
          <cell r="U1452"/>
          <cell r="V1452"/>
        </row>
        <row r="1453">
          <cell r="N1453">
            <v>0</v>
          </cell>
        </row>
        <row r="1454">
          <cell r="R1454"/>
          <cell r="T1454"/>
        </row>
        <row r="1455">
          <cell r="S1455"/>
        </row>
        <row r="1456">
          <cell r="N1456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Q1460"/>
          <cell r="U1460"/>
          <cell r="V1460"/>
        </row>
        <row r="1461">
          <cell r="N1461">
            <v>0</v>
          </cell>
        </row>
        <row r="1462">
          <cell r="R1462"/>
          <cell r="T1462"/>
        </row>
        <row r="1463">
          <cell r="S1463"/>
        </row>
        <row r="1464">
          <cell r="N1464">
            <v>0</v>
          </cell>
        </row>
        <row r="1466">
          <cell r="N1466">
            <v>134562.59943977592</v>
          </cell>
        </row>
        <row r="1467">
          <cell r="N1467">
            <v>0</v>
          </cell>
        </row>
        <row r="1468">
          <cell r="Q1468"/>
          <cell r="U1468"/>
          <cell r="V1468"/>
        </row>
        <row r="1469">
          <cell r="N1469">
            <v>0</v>
          </cell>
        </row>
        <row r="1470">
          <cell r="R1470"/>
          <cell r="T1470"/>
        </row>
        <row r="1471">
          <cell r="S1471"/>
        </row>
        <row r="1472">
          <cell r="N1472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Q1484"/>
          <cell r="U1484"/>
          <cell r="V1484"/>
        </row>
        <row r="1485">
          <cell r="N1485">
            <v>0</v>
          </cell>
        </row>
        <row r="1486">
          <cell r="R1486"/>
          <cell r="T1486"/>
        </row>
        <row r="1487">
          <cell r="S1487"/>
        </row>
        <row r="1488">
          <cell r="N1488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Q1492"/>
          <cell r="U1492"/>
          <cell r="V1492"/>
        </row>
        <row r="1493">
          <cell r="N1493">
            <v>0</v>
          </cell>
        </row>
        <row r="1494">
          <cell r="R1494"/>
          <cell r="T1494"/>
        </row>
        <row r="1495">
          <cell r="S1495"/>
        </row>
        <row r="1496">
          <cell r="N1496">
            <v>0</v>
          </cell>
        </row>
        <row r="1498">
          <cell r="N1498">
            <v>115762</v>
          </cell>
        </row>
        <row r="1499">
          <cell r="N1499">
            <v>0</v>
          </cell>
        </row>
        <row r="1500">
          <cell r="Q1500"/>
          <cell r="U1500"/>
          <cell r="V1500"/>
        </row>
        <row r="1501">
          <cell r="N1501">
            <v>0</v>
          </cell>
        </row>
        <row r="1502">
          <cell r="R1502"/>
          <cell r="T1502"/>
        </row>
        <row r="1503">
          <cell r="S1503"/>
        </row>
        <row r="1504">
          <cell r="N1504">
            <v>0</v>
          </cell>
        </row>
        <row r="1506">
          <cell r="N1506">
            <v>17719</v>
          </cell>
        </row>
        <row r="1507">
          <cell r="N1507">
            <v>0</v>
          </cell>
        </row>
        <row r="1508">
          <cell r="Q1508"/>
          <cell r="U1508"/>
          <cell r="V1508"/>
        </row>
        <row r="1509">
          <cell r="N1509">
            <v>0</v>
          </cell>
        </row>
        <row r="1510">
          <cell r="R1510"/>
          <cell r="T1510"/>
        </row>
        <row r="1511">
          <cell r="S1511"/>
        </row>
        <row r="1512">
          <cell r="N1512">
            <v>0</v>
          </cell>
        </row>
        <row r="1522">
          <cell r="N1522">
            <v>21362</v>
          </cell>
        </row>
        <row r="1523">
          <cell r="N1523">
            <v>0</v>
          </cell>
        </row>
        <row r="1524">
          <cell r="Q1524">
            <v>0</v>
          </cell>
          <cell r="U1524">
            <v>0</v>
          </cell>
          <cell r="V1524">
            <v>0</v>
          </cell>
        </row>
        <row r="1525">
          <cell r="N1525">
            <v>0</v>
          </cell>
        </row>
        <row r="1526">
          <cell r="R1526">
            <v>0</v>
          </cell>
          <cell r="T1526">
            <v>0</v>
          </cell>
        </row>
        <row r="1527">
          <cell r="S1527">
            <v>0</v>
          </cell>
        </row>
        <row r="1528">
          <cell r="N1528">
            <v>0</v>
          </cell>
        </row>
        <row r="1530">
          <cell r="N1530">
            <v>536</v>
          </cell>
        </row>
        <row r="1531">
          <cell r="N1531">
            <v>2162</v>
          </cell>
        </row>
        <row r="1532">
          <cell r="Q1532"/>
          <cell r="U1532"/>
          <cell r="V1532"/>
        </row>
        <row r="1533">
          <cell r="N1533">
            <v>0</v>
          </cell>
        </row>
        <row r="1534">
          <cell r="R1534"/>
          <cell r="T1534"/>
        </row>
        <row r="1535">
          <cell r="S1535"/>
        </row>
        <row r="1536">
          <cell r="N1536">
            <v>0</v>
          </cell>
        </row>
        <row r="1538">
          <cell r="N1538">
            <v>868216</v>
          </cell>
        </row>
        <row r="1539">
          <cell r="N1539">
            <v>0</v>
          </cell>
        </row>
        <row r="1540">
          <cell r="Q1540"/>
          <cell r="U1540"/>
          <cell r="V1540"/>
        </row>
        <row r="1541">
          <cell r="N1541">
            <v>0</v>
          </cell>
        </row>
        <row r="1542">
          <cell r="R1542"/>
          <cell r="T1542"/>
        </row>
        <row r="1543">
          <cell r="S1543"/>
        </row>
        <row r="1544">
          <cell r="N1544">
            <v>0</v>
          </cell>
        </row>
        <row r="1546">
          <cell r="N1546">
            <v>505</v>
          </cell>
        </row>
        <row r="1547">
          <cell r="N1547">
            <v>0</v>
          </cell>
        </row>
        <row r="1548">
          <cell r="Q1548"/>
          <cell r="U1548"/>
          <cell r="V1548"/>
        </row>
        <row r="1549">
          <cell r="N1549">
            <v>0</v>
          </cell>
        </row>
        <row r="1550">
          <cell r="R1550"/>
          <cell r="T1550"/>
        </row>
        <row r="1551">
          <cell r="S1551"/>
        </row>
        <row r="1552">
          <cell r="N1552">
            <v>0</v>
          </cell>
        </row>
        <row r="1562">
          <cell r="N1562">
            <v>0</v>
          </cell>
        </row>
        <row r="1563">
          <cell r="N1563">
            <v>0</v>
          </cell>
        </row>
        <row r="1564">
          <cell r="Q1564"/>
          <cell r="U1564"/>
          <cell r="V1564"/>
        </row>
        <row r="1565">
          <cell r="N1565">
            <v>0</v>
          </cell>
        </row>
        <row r="1566">
          <cell r="R1566"/>
          <cell r="T1566"/>
        </row>
        <row r="1567">
          <cell r="S1567"/>
        </row>
        <row r="1568">
          <cell r="N1568">
            <v>0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Q1572"/>
          <cell r="U1572"/>
          <cell r="V1572"/>
        </row>
        <row r="1573">
          <cell r="N1573">
            <v>0</v>
          </cell>
        </row>
        <row r="1574">
          <cell r="R1574"/>
          <cell r="T1574"/>
        </row>
        <row r="1575">
          <cell r="S1575"/>
        </row>
        <row r="1576">
          <cell r="N1576">
            <v>0</v>
          </cell>
        </row>
        <row r="1578">
          <cell r="N1578">
            <v>8010</v>
          </cell>
        </row>
        <row r="1579">
          <cell r="N1579">
            <v>0</v>
          </cell>
        </row>
        <row r="1580">
          <cell r="Q1580"/>
          <cell r="U1580"/>
          <cell r="V1580"/>
        </row>
        <row r="1581">
          <cell r="N1581">
            <v>0</v>
          </cell>
        </row>
        <row r="1582">
          <cell r="R1582"/>
          <cell r="T1582"/>
        </row>
        <row r="1583">
          <cell r="S1583"/>
        </row>
        <row r="1584">
          <cell r="N1584">
            <v>0</v>
          </cell>
        </row>
        <row r="1586">
          <cell r="N1586">
            <v>10350.969187675069</v>
          </cell>
        </row>
        <row r="1587">
          <cell r="N1587">
            <v>0</v>
          </cell>
        </row>
        <row r="1588">
          <cell r="Q1588"/>
          <cell r="U1588"/>
          <cell r="V1588"/>
        </row>
        <row r="1589">
          <cell r="N1589">
            <v>0</v>
          </cell>
        </row>
        <row r="1590">
          <cell r="R1590"/>
          <cell r="T1590"/>
        </row>
        <row r="1591">
          <cell r="S1591"/>
        </row>
        <row r="1592">
          <cell r="N1592">
            <v>0</v>
          </cell>
        </row>
        <row r="1602">
          <cell r="N1602">
            <v>103500</v>
          </cell>
        </row>
        <row r="1603">
          <cell r="N1603">
            <v>0</v>
          </cell>
        </row>
        <row r="1604">
          <cell r="Q1604">
            <v>0</v>
          </cell>
          <cell r="U1604">
            <v>0</v>
          </cell>
          <cell r="V1604">
            <v>0</v>
          </cell>
        </row>
        <row r="1605">
          <cell r="N1605">
            <v>0</v>
          </cell>
        </row>
        <row r="1606">
          <cell r="R1606"/>
          <cell r="T1606"/>
        </row>
        <row r="1607">
          <cell r="S1607">
            <v>0</v>
          </cell>
        </row>
        <row r="1608">
          <cell r="N1608">
            <v>0</v>
          </cell>
        </row>
        <row r="1610">
          <cell r="N1610">
            <v>0</v>
          </cell>
        </row>
        <row r="1611">
          <cell r="N1611">
            <v>0</v>
          </cell>
        </row>
        <row r="1612">
          <cell r="Q1612"/>
          <cell r="U1612"/>
          <cell r="V1612"/>
        </row>
        <row r="1613">
          <cell r="N1613">
            <v>0</v>
          </cell>
        </row>
        <row r="1614">
          <cell r="R1614"/>
          <cell r="T1614"/>
        </row>
        <row r="1615">
          <cell r="S1615"/>
        </row>
        <row r="1616">
          <cell r="N1616">
            <v>0</v>
          </cell>
        </row>
        <row r="1618">
          <cell r="N1618">
            <v>26076</v>
          </cell>
        </row>
        <row r="1619">
          <cell r="N1619">
            <v>0</v>
          </cell>
        </row>
        <row r="1620">
          <cell r="Q1620"/>
          <cell r="U1620"/>
          <cell r="V1620"/>
        </row>
        <row r="1621">
          <cell r="N1621">
            <v>0</v>
          </cell>
        </row>
        <row r="1622">
          <cell r="R1622"/>
          <cell r="T1622"/>
        </row>
        <row r="1623">
          <cell r="S1623"/>
        </row>
        <row r="1624">
          <cell r="N1624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Q1628"/>
          <cell r="U1628"/>
          <cell r="V1628"/>
        </row>
        <row r="1629">
          <cell r="N1629">
            <v>0</v>
          </cell>
        </row>
        <row r="1630">
          <cell r="R1630"/>
          <cell r="T1630"/>
        </row>
        <row r="1631">
          <cell r="S1631"/>
        </row>
        <row r="1632">
          <cell r="N1632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Q1644"/>
          <cell r="U1644"/>
          <cell r="V1644"/>
        </row>
        <row r="1645">
          <cell r="N1645">
            <v>0</v>
          </cell>
        </row>
        <row r="1646">
          <cell r="R1646"/>
          <cell r="T1646"/>
        </row>
        <row r="1647">
          <cell r="S1647"/>
        </row>
        <row r="1648">
          <cell r="N1648">
            <v>0</v>
          </cell>
        </row>
        <row r="1650">
          <cell r="N1650">
            <v>0</v>
          </cell>
        </row>
        <row r="1651">
          <cell r="N1651">
            <v>0</v>
          </cell>
        </row>
        <row r="1652">
          <cell r="Q1652"/>
          <cell r="U1652"/>
          <cell r="V1652"/>
        </row>
        <row r="1653">
          <cell r="N1653">
            <v>0</v>
          </cell>
        </row>
        <row r="1654">
          <cell r="R1654"/>
          <cell r="T1654"/>
        </row>
        <row r="1655">
          <cell r="S1655"/>
        </row>
        <row r="1656">
          <cell r="N1656">
            <v>0</v>
          </cell>
        </row>
        <row r="1658">
          <cell r="N1658">
            <v>0</v>
          </cell>
        </row>
        <row r="1659">
          <cell r="N1659">
            <v>0</v>
          </cell>
        </row>
        <row r="1660">
          <cell r="Q1660"/>
          <cell r="U1660"/>
          <cell r="V1660"/>
        </row>
        <row r="1661">
          <cell r="N1661">
            <v>0</v>
          </cell>
        </row>
        <row r="1662">
          <cell r="R1662"/>
          <cell r="T1662"/>
        </row>
        <row r="1663">
          <cell r="S1663"/>
        </row>
        <row r="1664">
          <cell r="N1664">
            <v>0</v>
          </cell>
        </row>
        <row r="1666">
          <cell r="N1666">
            <v>15526.453781512604</v>
          </cell>
        </row>
        <row r="1667">
          <cell r="N1667">
            <v>0</v>
          </cell>
        </row>
        <row r="1668">
          <cell r="Q1668"/>
          <cell r="U1668"/>
          <cell r="V1668"/>
        </row>
        <row r="1669">
          <cell r="N1669">
            <v>0</v>
          </cell>
        </row>
        <row r="1670">
          <cell r="R1670"/>
          <cell r="T1670"/>
        </row>
        <row r="1671">
          <cell r="S1671"/>
        </row>
        <row r="1672">
          <cell r="N1672">
            <v>0</v>
          </cell>
        </row>
        <row r="1682">
          <cell r="N1682">
            <v>0</v>
          </cell>
        </row>
        <row r="1683">
          <cell r="N1683">
            <v>0</v>
          </cell>
        </row>
        <row r="1684">
          <cell r="Q1684"/>
          <cell r="U1684"/>
          <cell r="V1684"/>
        </row>
        <row r="1685">
          <cell r="N1685">
            <v>0</v>
          </cell>
        </row>
        <row r="1686">
          <cell r="R1686"/>
          <cell r="T1686"/>
        </row>
        <row r="1687">
          <cell r="S1687"/>
        </row>
        <row r="1688">
          <cell r="N1688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Q1692"/>
          <cell r="U1692"/>
          <cell r="V1692"/>
        </row>
        <row r="1693">
          <cell r="N1693">
            <v>0</v>
          </cell>
        </row>
        <row r="1694">
          <cell r="R1694"/>
          <cell r="T1694"/>
        </row>
        <row r="1695">
          <cell r="S1695"/>
        </row>
        <row r="1696">
          <cell r="N1696">
            <v>0</v>
          </cell>
        </row>
        <row r="1698">
          <cell r="N1698">
            <v>1093.2885154061623</v>
          </cell>
        </row>
        <row r="1699">
          <cell r="N1699">
            <v>0</v>
          </cell>
        </row>
        <row r="1700">
          <cell r="Q1700"/>
          <cell r="U1700"/>
          <cell r="V1700"/>
        </row>
        <row r="1701">
          <cell r="N1701">
            <v>0</v>
          </cell>
        </row>
        <row r="1702">
          <cell r="R1702"/>
          <cell r="T1702"/>
        </row>
        <row r="1703">
          <cell r="S1703"/>
        </row>
        <row r="1704">
          <cell r="N1704">
            <v>0</v>
          </cell>
        </row>
        <row r="1706">
          <cell r="N1706">
            <v>12938.711484593838</v>
          </cell>
        </row>
        <row r="1707">
          <cell r="N1707">
            <v>0</v>
          </cell>
        </row>
        <row r="1708">
          <cell r="Q1708"/>
          <cell r="U1708"/>
          <cell r="V1708"/>
        </row>
        <row r="1709">
          <cell r="N1709">
            <v>0</v>
          </cell>
        </row>
        <row r="1710">
          <cell r="R1710"/>
          <cell r="T1710"/>
        </row>
        <row r="1711">
          <cell r="S1711"/>
        </row>
        <row r="1712">
          <cell r="N1712">
            <v>0</v>
          </cell>
        </row>
        <row r="1722">
          <cell r="N1722">
            <v>30957</v>
          </cell>
        </row>
        <row r="1723">
          <cell r="N1723">
            <v>0</v>
          </cell>
        </row>
        <row r="1724">
          <cell r="Q1724"/>
          <cell r="U1724"/>
          <cell r="V1724"/>
        </row>
        <row r="1725">
          <cell r="N1725">
            <v>0</v>
          </cell>
        </row>
        <row r="1726">
          <cell r="R1726"/>
          <cell r="T1726"/>
        </row>
        <row r="1727">
          <cell r="S1727"/>
        </row>
        <row r="1728">
          <cell r="N1728">
            <v>0</v>
          </cell>
        </row>
        <row r="1730">
          <cell r="N1730">
            <v>0</v>
          </cell>
        </row>
        <row r="1731">
          <cell r="N1731">
            <v>0</v>
          </cell>
        </row>
        <row r="1732">
          <cell r="Q1732"/>
          <cell r="U1732"/>
          <cell r="V1732"/>
        </row>
        <row r="1733">
          <cell r="N1733">
            <v>0</v>
          </cell>
        </row>
        <row r="1734">
          <cell r="R1734"/>
          <cell r="T1734"/>
        </row>
        <row r="1735">
          <cell r="S1735"/>
        </row>
        <row r="1736">
          <cell r="N1736">
            <v>0</v>
          </cell>
        </row>
        <row r="1738">
          <cell r="N1738">
            <v>9007</v>
          </cell>
        </row>
        <row r="1739">
          <cell r="N1739">
            <v>0</v>
          </cell>
        </row>
        <row r="1740">
          <cell r="Q1740"/>
          <cell r="U1740"/>
          <cell r="V1740"/>
        </row>
        <row r="1741">
          <cell r="N1741">
            <v>0</v>
          </cell>
        </row>
        <row r="1742">
          <cell r="R1742"/>
          <cell r="T1742"/>
        </row>
        <row r="1743">
          <cell r="S1743"/>
        </row>
        <row r="1744">
          <cell r="N1744">
            <v>0</v>
          </cell>
        </row>
        <row r="1746">
          <cell r="N1746">
            <v>54383</v>
          </cell>
        </row>
        <row r="1747">
          <cell r="N1747">
            <v>0</v>
          </cell>
        </row>
        <row r="1748">
          <cell r="Q1748"/>
          <cell r="U1748"/>
          <cell r="V1748"/>
        </row>
        <row r="1749">
          <cell r="N1749">
            <v>0</v>
          </cell>
        </row>
        <row r="1750">
          <cell r="R1750"/>
          <cell r="T1750"/>
        </row>
        <row r="1751">
          <cell r="S1751"/>
        </row>
        <row r="1752">
          <cell r="N1752">
            <v>0</v>
          </cell>
        </row>
        <row r="1762">
          <cell r="N1762">
            <v>24263</v>
          </cell>
        </row>
        <row r="1763">
          <cell r="N1763">
            <v>0</v>
          </cell>
        </row>
        <row r="1764">
          <cell r="Q1764"/>
          <cell r="U1764"/>
          <cell r="V1764"/>
        </row>
        <row r="1765">
          <cell r="N1765">
            <v>0</v>
          </cell>
        </row>
        <row r="1766">
          <cell r="R1766"/>
          <cell r="T1766"/>
        </row>
        <row r="1767">
          <cell r="S1767"/>
        </row>
        <row r="1768">
          <cell r="N1768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Q1772"/>
          <cell r="U1772"/>
          <cell r="V1772"/>
        </row>
        <row r="1773">
          <cell r="N1773">
            <v>0</v>
          </cell>
        </row>
        <row r="1774">
          <cell r="R1774"/>
          <cell r="T1774"/>
        </row>
        <row r="1775">
          <cell r="S1775"/>
        </row>
        <row r="1776">
          <cell r="N1776">
            <v>0</v>
          </cell>
        </row>
        <row r="1778">
          <cell r="N1778">
            <v>4171</v>
          </cell>
        </row>
        <row r="1779">
          <cell r="N1779">
            <v>0</v>
          </cell>
        </row>
        <row r="1780">
          <cell r="Q1780"/>
          <cell r="U1780"/>
          <cell r="V1780"/>
        </row>
        <row r="1781">
          <cell r="N1781">
            <v>0</v>
          </cell>
        </row>
        <row r="1782">
          <cell r="R1782"/>
          <cell r="T1782"/>
        </row>
        <row r="1783">
          <cell r="S1783"/>
        </row>
        <row r="1784">
          <cell r="N1784">
            <v>0</v>
          </cell>
        </row>
        <row r="1786">
          <cell r="N1786">
            <v>87983.238095238092</v>
          </cell>
        </row>
        <row r="1787">
          <cell r="N1787">
            <v>0</v>
          </cell>
        </row>
        <row r="1788">
          <cell r="Q1788"/>
          <cell r="U1788"/>
          <cell r="V1788"/>
        </row>
        <row r="1789">
          <cell r="N1789">
            <v>0</v>
          </cell>
        </row>
        <row r="1790">
          <cell r="R1790"/>
          <cell r="T1790"/>
        </row>
        <row r="1791">
          <cell r="S1791"/>
        </row>
        <row r="1792">
          <cell r="N1792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Q1804"/>
          <cell r="U1804"/>
          <cell r="V1804"/>
        </row>
        <row r="1805">
          <cell r="N1805">
            <v>0</v>
          </cell>
        </row>
        <row r="1806">
          <cell r="R1806"/>
          <cell r="T1806"/>
        </row>
        <row r="1807">
          <cell r="S1807"/>
        </row>
        <row r="1808">
          <cell r="N1808">
            <v>0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Q1812"/>
          <cell r="U1812"/>
          <cell r="V1812"/>
        </row>
        <row r="1813">
          <cell r="N1813">
            <v>0</v>
          </cell>
        </row>
        <row r="1814">
          <cell r="R1814"/>
          <cell r="T1814"/>
        </row>
        <row r="1815">
          <cell r="S1815"/>
        </row>
        <row r="1816">
          <cell r="N1816">
            <v>0</v>
          </cell>
        </row>
        <row r="1818">
          <cell r="N1818">
            <v>3108</v>
          </cell>
        </row>
        <row r="1819">
          <cell r="N1819">
            <v>0</v>
          </cell>
        </row>
        <row r="1820">
          <cell r="Q1820"/>
          <cell r="U1820"/>
          <cell r="V1820"/>
        </row>
        <row r="1821">
          <cell r="N1821">
            <v>0</v>
          </cell>
        </row>
        <row r="1822">
          <cell r="R1822"/>
          <cell r="T1822"/>
        </row>
        <row r="1823">
          <cell r="S1823"/>
        </row>
        <row r="1824">
          <cell r="N1824">
            <v>0</v>
          </cell>
        </row>
        <row r="1826">
          <cell r="N1826">
            <v>167191</v>
          </cell>
        </row>
        <row r="1827">
          <cell r="N1827">
            <v>0</v>
          </cell>
        </row>
        <row r="1828">
          <cell r="Q1828"/>
          <cell r="U1828"/>
          <cell r="V1828"/>
        </row>
        <row r="1829">
          <cell r="N1829">
            <v>0</v>
          </cell>
        </row>
        <row r="1830">
          <cell r="R1830"/>
          <cell r="T1830"/>
        </row>
        <row r="1831">
          <cell r="S1831"/>
        </row>
        <row r="1832">
          <cell r="N1832">
            <v>0</v>
          </cell>
        </row>
        <row r="1842">
          <cell r="N1842">
            <v>33168</v>
          </cell>
        </row>
        <row r="1843">
          <cell r="N1843">
            <v>0</v>
          </cell>
        </row>
        <row r="1844">
          <cell r="Q1844">
            <v>0</v>
          </cell>
          <cell r="U1844">
            <v>0</v>
          </cell>
          <cell r="V1844">
            <v>0</v>
          </cell>
        </row>
        <row r="1845">
          <cell r="N1845">
            <v>0</v>
          </cell>
        </row>
        <row r="1846">
          <cell r="R1846"/>
          <cell r="T1846"/>
        </row>
        <row r="1847">
          <cell r="S1847">
            <v>0</v>
          </cell>
        </row>
        <row r="1848">
          <cell r="N1848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Q1852"/>
          <cell r="U1852"/>
          <cell r="V1852"/>
        </row>
        <row r="1853">
          <cell r="N1853">
            <v>0</v>
          </cell>
        </row>
        <row r="1854">
          <cell r="R1854"/>
          <cell r="T1854"/>
        </row>
        <row r="1855">
          <cell r="S1855"/>
        </row>
        <row r="1856">
          <cell r="N1856">
            <v>0</v>
          </cell>
        </row>
        <row r="1858">
          <cell r="N1858">
            <v>2615</v>
          </cell>
        </row>
        <row r="1859">
          <cell r="N1859">
            <v>0</v>
          </cell>
        </row>
        <row r="1860">
          <cell r="Q1860"/>
          <cell r="U1860"/>
          <cell r="V1860"/>
        </row>
        <row r="1861">
          <cell r="N1861">
            <v>0</v>
          </cell>
        </row>
        <row r="1862">
          <cell r="R1862"/>
          <cell r="T1862"/>
        </row>
        <row r="1863">
          <cell r="S1863"/>
        </row>
        <row r="1864">
          <cell r="N1864">
            <v>0</v>
          </cell>
        </row>
        <row r="1866">
          <cell r="N1866">
            <v>6701</v>
          </cell>
        </row>
        <row r="1867">
          <cell r="N1867">
            <v>0</v>
          </cell>
        </row>
        <row r="1868">
          <cell r="Q1868"/>
          <cell r="U1868"/>
          <cell r="V1868"/>
        </row>
        <row r="1869">
          <cell r="N1869">
            <v>0</v>
          </cell>
        </row>
        <row r="1870">
          <cell r="R1870"/>
          <cell r="T1870"/>
        </row>
        <row r="1871">
          <cell r="S1871"/>
        </row>
        <row r="1872">
          <cell r="N1872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Q1884"/>
          <cell r="U1884"/>
          <cell r="V1884"/>
        </row>
        <row r="1885">
          <cell r="N1885">
            <v>0</v>
          </cell>
        </row>
        <row r="1886">
          <cell r="R1886"/>
          <cell r="T1886"/>
        </row>
        <row r="1887">
          <cell r="S1887"/>
        </row>
        <row r="1888">
          <cell r="N1888">
            <v>0</v>
          </cell>
        </row>
        <row r="1890">
          <cell r="N1890">
            <v>0</v>
          </cell>
        </row>
        <row r="1891">
          <cell r="N1891">
            <v>0</v>
          </cell>
        </row>
        <row r="1892">
          <cell r="Q1892"/>
          <cell r="U1892"/>
          <cell r="V1892"/>
        </row>
        <row r="1893">
          <cell r="N1893">
            <v>0</v>
          </cell>
        </row>
        <row r="1894">
          <cell r="R1894"/>
          <cell r="T1894"/>
        </row>
        <row r="1895">
          <cell r="S1895"/>
        </row>
        <row r="1896">
          <cell r="N1896">
            <v>0</v>
          </cell>
        </row>
        <row r="1898">
          <cell r="N1898">
            <v>2672</v>
          </cell>
        </row>
        <row r="1899">
          <cell r="N1899">
            <v>0</v>
          </cell>
        </row>
        <row r="1900">
          <cell r="Q1900"/>
          <cell r="U1900"/>
          <cell r="V1900"/>
        </row>
        <row r="1901">
          <cell r="N1901">
            <v>0</v>
          </cell>
        </row>
        <row r="1902">
          <cell r="R1902"/>
          <cell r="T1902"/>
        </row>
        <row r="1903">
          <cell r="S1903"/>
        </row>
        <row r="1904">
          <cell r="N1904">
            <v>0</v>
          </cell>
        </row>
        <row r="1906">
          <cell r="N1906">
            <v>117168</v>
          </cell>
        </row>
        <row r="1907">
          <cell r="N1907">
            <v>0</v>
          </cell>
        </row>
        <row r="1908">
          <cell r="Q1908"/>
          <cell r="U1908"/>
          <cell r="V1908"/>
        </row>
        <row r="1909">
          <cell r="N1909">
            <v>0</v>
          </cell>
        </row>
        <row r="1910">
          <cell r="R1910"/>
          <cell r="T1910"/>
        </row>
        <row r="1911">
          <cell r="S1911"/>
        </row>
        <row r="1912">
          <cell r="N1912">
            <v>0</v>
          </cell>
        </row>
        <row r="1922">
          <cell r="N1922">
            <v>8690</v>
          </cell>
        </row>
        <row r="1923">
          <cell r="N1923">
            <v>0</v>
          </cell>
        </row>
        <row r="1924">
          <cell r="Q1924"/>
          <cell r="U1924"/>
          <cell r="V1924"/>
        </row>
        <row r="1925">
          <cell r="N1925">
            <v>0</v>
          </cell>
        </row>
        <row r="1926">
          <cell r="R1926"/>
          <cell r="T1926"/>
        </row>
        <row r="1927">
          <cell r="S1927"/>
        </row>
        <row r="1928">
          <cell r="N1928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Q1932"/>
          <cell r="U1932"/>
          <cell r="V1932"/>
        </row>
        <row r="1933">
          <cell r="N1933">
            <v>0</v>
          </cell>
        </row>
        <row r="1934">
          <cell r="R1934"/>
          <cell r="T1934"/>
        </row>
        <row r="1935">
          <cell r="S1935"/>
        </row>
        <row r="1936">
          <cell r="N1936">
            <v>0</v>
          </cell>
        </row>
        <row r="1938">
          <cell r="N1938">
            <v>3565</v>
          </cell>
        </row>
        <row r="1939">
          <cell r="N1939">
            <v>0</v>
          </cell>
        </row>
        <row r="1940">
          <cell r="Q1940"/>
          <cell r="U1940"/>
          <cell r="V1940"/>
        </row>
        <row r="1941">
          <cell r="N1941">
            <v>0</v>
          </cell>
        </row>
        <row r="1942">
          <cell r="R1942"/>
          <cell r="T1942"/>
        </row>
        <row r="1943">
          <cell r="S1943"/>
        </row>
        <row r="1944">
          <cell r="N1944">
            <v>0</v>
          </cell>
        </row>
        <row r="1946">
          <cell r="N1946">
            <v>3797</v>
          </cell>
        </row>
        <row r="1947">
          <cell r="N1947">
            <v>0</v>
          </cell>
        </row>
        <row r="1948">
          <cell r="Q1948"/>
          <cell r="U1948"/>
          <cell r="V1948"/>
        </row>
        <row r="1949">
          <cell r="N1949">
            <v>0</v>
          </cell>
        </row>
        <row r="1950">
          <cell r="R1950"/>
          <cell r="T1950"/>
        </row>
        <row r="1951">
          <cell r="S1951"/>
        </row>
        <row r="1952">
          <cell r="N1952">
            <v>0</v>
          </cell>
        </row>
        <row r="1962">
          <cell r="N1962">
            <v>12061</v>
          </cell>
        </row>
        <row r="1963">
          <cell r="N1963">
            <v>0</v>
          </cell>
        </row>
        <row r="1964">
          <cell r="Q1964">
            <v>0</v>
          </cell>
          <cell r="U1964">
            <v>0</v>
          </cell>
          <cell r="V1964">
            <v>0</v>
          </cell>
        </row>
        <row r="1965">
          <cell r="N1965">
            <v>0</v>
          </cell>
        </row>
        <row r="1966">
          <cell r="R1966"/>
          <cell r="T1966"/>
        </row>
        <row r="1967">
          <cell r="S1967">
            <v>0</v>
          </cell>
        </row>
        <row r="1968">
          <cell r="N1968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Q1972"/>
          <cell r="U1972"/>
          <cell r="V1972"/>
        </row>
        <row r="1973">
          <cell r="N1973">
            <v>0</v>
          </cell>
        </row>
        <row r="1974">
          <cell r="R1974"/>
          <cell r="T1974"/>
        </row>
        <row r="1975">
          <cell r="S1975"/>
        </row>
        <row r="1976">
          <cell r="N1976">
            <v>0</v>
          </cell>
        </row>
        <row r="1978">
          <cell r="N1978">
            <v>874</v>
          </cell>
        </row>
        <row r="1979">
          <cell r="N1979">
            <v>0</v>
          </cell>
        </row>
        <row r="1980">
          <cell r="Q1980"/>
          <cell r="U1980"/>
          <cell r="V1980"/>
        </row>
        <row r="1981">
          <cell r="N1981">
            <v>0</v>
          </cell>
        </row>
        <row r="1982">
          <cell r="R1982"/>
          <cell r="T1982"/>
        </row>
        <row r="1983">
          <cell r="S1983"/>
        </row>
        <row r="1984">
          <cell r="N1984">
            <v>0</v>
          </cell>
        </row>
        <row r="1986">
          <cell r="N1986">
            <v>120132</v>
          </cell>
        </row>
        <row r="1987">
          <cell r="N1987">
            <v>0</v>
          </cell>
        </row>
        <row r="1988">
          <cell r="Q1988"/>
          <cell r="U1988"/>
          <cell r="V1988"/>
        </row>
        <row r="1989">
          <cell r="N1989">
            <v>0</v>
          </cell>
        </row>
        <row r="1990">
          <cell r="R1990"/>
          <cell r="T1990"/>
        </row>
        <row r="1991">
          <cell r="S1991"/>
        </row>
        <row r="1992">
          <cell r="N199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  <cell r="W63"/>
        </row>
        <row r="64">
          <cell r="N64">
            <v>0</v>
          </cell>
        </row>
        <row r="66">
          <cell r="N66">
            <v>64736</v>
          </cell>
        </row>
        <row r="67">
          <cell r="N67">
            <v>1234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>
            <v>71423</v>
          </cell>
          <cell r="W71">
            <v>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  <cell r="W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  <cell r="W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  <cell r="W95"/>
        </row>
        <row r="96">
          <cell r="N96">
            <v>0</v>
          </cell>
        </row>
        <row r="98">
          <cell r="N98">
            <v>8351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  <cell r="W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  <cell r="W119"/>
        </row>
        <row r="120">
          <cell r="N120">
            <v>0</v>
          </cell>
        </row>
        <row r="122">
          <cell r="N122">
            <v>91</v>
          </cell>
        </row>
        <row r="123">
          <cell r="N123">
            <v>100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  <cell r="W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  <cell r="W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  <cell r="W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  <cell r="W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  <cell r="W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  <cell r="W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  <cell r="W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  <cell r="W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  <cell r="W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  <cell r="W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  <cell r="W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  <cell r="W231"/>
        </row>
        <row r="232">
          <cell r="N232">
            <v>0</v>
          </cell>
        </row>
        <row r="234">
          <cell r="N234">
            <v>522</v>
          </cell>
        </row>
        <row r="235">
          <cell r="N235">
            <v>0</v>
          </cell>
        </row>
        <row r="236">
          <cell r="Q236"/>
          <cell r="U236"/>
          <cell r="V236"/>
        </row>
        <row r="237">
          <cell r="N237">
            <v>543</v>
          </cell>
        </row>
        <row r="238">
          <cell r="R238"/>
          <cell r="T238"/>
        </row>
        <row r="239">
          <cell r="S239"/>
          <cell r="W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  <cell r="W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  <cell r="W255"/>
        </row>
        <row r="256">
          <cell r="N256">
            <v>0</v>
          </cell>
        </row>
        <row r="258">
          <cell r="N258">
            <v>91587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  <cell r="W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  <cell r="W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  <cell r="W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  <cell r="W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  <cell r="W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  <cell r="W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  <cell r="W319"/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  <cell r="W327"/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  <cell r="W343"/>
        </row>
        <row r="344">
          <cell r="N344">
            <v>0</v>
          </cell>
        </row>
        <row r="346">
          <cell r="N346">
            <v>11000</v>
          </cell>
        </row>
        <row r="347">
          <cell r="N347">
            <v>400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>
            <v>10700</v>
          </cell>
          <cell r="W351">
            <v>0</v>
          </cell>
          <cell r="X351">
            <v>500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  <cell r="W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  <cell r="W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  <cell r="W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  <cell r="W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  <cell r="W399"/>
        </row>
        <row r="400">
          <cell r="N400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  <cell r="W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  <cell r="W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  <cell r="W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  <cell r="W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  <cell r="W439"/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  <cell r="W455"/>
        </row>
        <row r="456">
          <cell r="N456">
            <v>0</v>
          </cell>
        </row>
        <row r="458">
          <cell r="N458">
            <v>7759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>
            <v>181</v>
          </cell>
          <cell r="T462">
            <v>0</v>
          </cell>
        </row>
        <row r="463">
          <cell r="S463">
            <v>8839</v>
          </cell>
          <cell r="W463">
            <v>0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  <cell r="W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  <cell r="W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  <cell r="W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  <cell r="W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  <cell r="W511"/>
        </row>
        <row r="512">
          <cell r="N512">
            <v>0</v>
          </cell>
        </row>
        <row r="514">
          <cell r="N514">
            <v>9453</v>
          </cell>
        </row>
        <row r="515">
          <cell r="N515">
            <v>70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R518"/>
          <cell r="T518"/>
        </row>
        <row r="519">
          <cell r="S519">
            <v>10349</v>
          </cell>
          <cell r="W519">
            <v>0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  <cell r="W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  <cell r="W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  <cell r="W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  <cell r="W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  <cell r="W567"/>
        </row>
        <row r="568">
          <cell r="N568">
            <v>0</v>
          </cell>
        </row>
        <row r="570">
          <cell r="N570">
            <v>8302</v>
          </cell>
        </row>
        <row r="571">
          <cell r="N571">
            <v>408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>
            <v>9444</v>
          </cell>
          <cell r="W575">
            <v>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  <cell r="W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  <cell r="W591"/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  <cell r="W599"/>
        </row>
        <row r="600">
          <cell r="N600">
            <v>0</v>
          </cell>
        </row>
        <row r="602">
          <cell r="N602">
            <v>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  <cell r="W607"/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  <cell r="W623"/>
        </row>
        <row r="624">
          <cell r="N624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  <cell r="W631"/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</row>
        <row r="638">
          <cell r="R638"/>
          <cell r="T638"/>
        </row>
        <row r="639">
          <cell r="S639"/>
          <cell r="W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  <cell r="W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  <cell r="W655"/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  <cell r="W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</row>
        <row r="677">
          <cell r="N677">
            <v>0</v>
          </cell>
        </row>
        <row r="678">
          <cell r="R678"/>
          <cell r="T678"/>
        </row>
        <row r="679">
          <cell r="S679"/>
          <cell r="W679"/>
        </row>
        <row r="680">
          <cell r="N680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/>
          <cell r="W687"/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  <cell r="W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  <cell r="W703"/>
        </row>
        <row r="704">
          <cell r="N704">
            <v>0</v>
          </cell>
        </row>
        <row r="706">
          <cell r="N706">
            <v>60453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  <cell r="W711"/>
        </row>
        <row r="712">
          <cell r="N712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</row>
        <row r="718">
          <cell r="R718"/>
          <cell r="T718"/>
        </row>
        <row r="719">
          <cell r="S719"/>
          <cell r="W719"/>
        </row>
        <row r="720">
          <cell r="N720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  <cell r="W735"/>
        </row>
        <row r="736">
          <cell r="N736">
            <v>0</v>
          </cell>
        </row>
        <row r="738">
          <cell r="N738">
            <v>52000</v>
          </cell>
        </row>
        <row r="739">
          <cell r="N739">
            <v>200</v>
          </cell>
        </row>
        <row r="740">
          <cell r="Q740"/>
          <cell r="U740"/>
          <cell r="V740"/>
        </row>
        <row r="741">
          <cell r="N741">
            <v>1085</v>
          </cell>
        </row>
        <row r="742">
          <cell r="R742">
            <v>1260</v>
          </cell>
          <cell r="T742">
            <v>0</v>
          </cell>
        </row>
        <row r="743">
          <cell r="S743">
            <v>57755.555555555555</v>
          </cell>
          <cell r="W743">
            <v>0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  <cell r="W751"/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</row>
        <row r="758">
          <cell r="R758"/>
          <cell r="T758"/>
        </row>
        <row r="759">
          <cell r="S759"/>
          <cell r="W759"/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  <cell r="W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  <cell r="W775"/>
        </row>
        <row r="776">
          <cell r="N776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  <cell r="W791"/>
        </row>
        <row r="792">
          <cell r="N792">
            <v>0</v>
          </cell>
        </row>
        <row r="794">
          <cell r="N794">
            <v>33360</v>
          </cell>
        </row>
        <row r="795">
          <cell r="N795">
            <v>599</v>
          </cell>
        </row>
        <row r="796">
          <cell r="Q796"/>
          <cell r="U796"/>
          <cell r="V796"/>
        </row>
        <row r="797">
          <cell r="N797">
            <v>0</v>
          </cell>
        </row>
        <row r="798">
          <cell r="R798"/>
          <cell r="T798"/>
        </row>
        <row r="799">
          <cell r="S799">
            <v>35969</v>
          </cell>
          <cell r="W799">
            <v>0</v>
          </cell>
        </row>
        <row r="800">
          <cell r="N800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  <cell r="W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  <cell r="W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  <cell r="W823"/>
        </row>
        <row r="824">
          <cell r="N824">
            <v>0</v>
          </cell>
        </row>
        <row r="826">
          <cell r="N826">
            <v>4000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  <cell r="W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  <cell r="W847"/>
        </row>
        <row r="848">
          <cell r="N848">
            <v>0</v>
          </cell>
        </row>
        <row r="850">
          <cell r="N850">
            <v>6676.75</v>
          </cell>
        </row>
        <row r="851">
          <cell r="N851">
            <v>0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>
            <v>7579.75</v>
          </cell>
          <cell r="W855"/>
        </row>
        <row r="856">
          <cell r="N856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  <cell r="W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  <cell r="W871"/>
        </row>
        <row r="872">
          <cell r="N872">
            <v>0</v>
          </cell>
        </row>
        <row r="874">
          <cell r="N874">
            <v>0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R878"/>
          <cell r="T878"/>
        </row>
        <row r="879">
          <cell r="S879"/>
          <cell r="W879"/>
        </row>
        <row r="880">
          <cell r="N880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  <cell r="W887"/>
        </row>
        <row r="888">
          <cell r="N888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  <cell r="W903"/>
        </row>
        <row r="904">
          <cell r="N904">
            <v>0</v>
          </cell>
        </row>
        <row r="906">
          <cell r="N906">
            <v>12712</v>
          </cell>
        </row>
        <row r="907">
          <cell r="N907">
            <v>428</v>
          </cell>
        </row>
        <row r="908">
          <cell r="Q908"/>
          <cell r="U908"/>
          <cell r="V908"/>
        </row>
        <row r="909">
          <cell r="N909">
            <v>0</v>
          </cell>
        </row>
        <row r="910">
          <cell r="R910"/>
          <cell r="T910"/>
        </row>
        <row r="911">
          <cell r="S911">
            <v>14103</v>
          </cell>
          <cell r="W911">
            <v>0</v>
          </cell>
        </row>
        <row r="912">
          <cell r="N912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Q916"/>
          <cell r="U916"/>
          <cell r="V916"/>
        </row>
        <row r="917">
          <cell r="N917">
            <v>0</v>
          </cell>
        </row>
        <row r="918">
          <cell r="R918"/>
          <cell r="T918"/>
        </row>
        <row r="919">
          <cell r="S919"/>
          <cell r="W919"/>
        </row>
        <row r="920">
          <cell r="N920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Q924"/>
          <cell r="U924"/>
          <cell r="V924"/>
        </row>
        <row r="925">
          <cell r="N925">
            <v>0</v>
          </cell>
        </row>
        <row r="926">
          <cell r="R926"/>
          <cell r="T926"/>
        </row>
        <row r="927">
          <cell r="S927"/>
          <cell r="W927"/>
        </row>
        <row r="928">
          <cell r="N928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  <cell r="W935"/>
        </row>
        <row r="936">
          <cell r="N936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  <cell r="W943"/>
        </row>
        <row r="944">
          <cell r="N944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Q956"/>
          <cell r="U956"/>
          <cell r="V956"/>
        </row>
        <row r="957">
          <cell r="N957">
            <v>0</v>
          </cell>
        </row>
        <row r="958">
          <cell r="R958"/>
          <cell r="T958"/>
        </row>
        <row r="959">
          <cell r="S959"/>
          <cell r="W959"/>
        </row>
        <row r="960">
          <cell r="N960">
            <v>0</v>
          </cell>
        </row>
        <row r="962">
          <cell r="N962">
            <v>7765</v>
          </cell>
        </row>
        <row r="963">
          <cell r="N963">
            <v>0</v>
          </cell>
        </row>
        <row r="964">
          <cell r="Q964"/>
          <cell r="U964"/>
          <cell r="V964"/>
        </row>
        <row r="965">
          <cell r="N965">
            <v>0</v>
          </cell>
        </row>
        <row r="966">
          <cell r="R966"/>
          <cell r="T966"/>
        </row>
        <row r="967">
          <cell r="S967">
            <v>9583</v>
          </cell>
          <cell r="W967">
            <v>0</v>
          </cell>
        </row>
        <row r="968">
          <cell r="N968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Q972"/>
          <cell r="U972"/>
          <cell r="V972"/>
        </row>
        <row r="973">
          <cell r="N973">
            <v>0</v>
          </cell>
        </row>
        <row r="974">
          <cell r="R974"/>
          <cell r="T974"/>
        </row>
        <row r="975">
          <cell r="S975"/>
          <cell r="W975"/>
        </row>
        <row r="976">
          <cell r="N976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Q980"/>
          <cell r="U980"/>
          <cell r="V980"/>
        </row>
        <row r="981">
          <cell r="N981">
            <v>0</v>
          </cell>
        </row>
        <row r="982">
          <cell r="R982"/>
          <cell r="T982"/>
        </row>
        <row r="983">
          <cell r="S983"/>
          <cell r="W983"/>
        </row>
        <row r="984">
          <cell r="N984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Q988"/>
          <cell r="U988"/>
          <cell r="V988"/>
        </row>
        <row r="989">
          <cell r="N989">
            <v>0</v>
          </cell>
        </row>
        <row r="990">
          <cell r="R990"/>
          <cell r="T990"/>
        </row>
        <row r="991">
          <cell r="S991"/>
          <cell r="W991"/>
        </row>
        <row r="992">
          <cell r="N992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Q996"/>
          <cell r="U996"/>
          <cell r="V996"/>
        </row>
        <row r="997">
          <cell r="N997">
            <v>0</v>
          </cell>
        </row>
        <row r="998">
          <cell r="R998"/>
          <cell r="T998"/>
        </row>
        <row r="999">
          <cell r="S999"/>
          <cell r="W999"/>
        </row>
        <row r="1000">
          <cell r="N1000">
            <v>0</v>
          </cell>
        </row>
        <row r="1010">
          <cell r="N1010">
            <v>0</v>
          </cell>
        </row>
        <row r="1011">
          <cell r="N1011">
            <v>0</v>
          </cell>
        </row>
        <row r="1012">
          <cell r="Q1012"/>
          <cell r="U1012"/>
          <cell r="V1012"/>
        </row>
        <row r="1013">
          <cell r="N1013">
            <v>0</v>
          </cell>
        </row>
        <row r="1014">
          <cell r="R1014"/>
          <cell r="T1014"/>
        </row>
        <row r="1015">
          <cell r="S1015"/>
          <cell r="W1015"/>
        </row>
        <row r="1016">
          <cell r="N1016">
            <v>0</v>
          </cell>
        </row>
        <row r="1018">
          <cell r="N1018">
            <v>16600</v>
          </cell>
        </row>
        <row r="1019">
          <cell r="N1019">
            <v>279</v>
          </cell>
        </row>
        <row r="1020">
          <cell r="Q1020"/>
          <cell r="U1020"/>
          <cell r="V1020"/>
        </row>
        <row r="1021">
          <cell r="N1021">
            <v>0</v>
          </cell>
        </row>
        <row r="1022">
          <cell r="R1022"/>
          <cell r="T1022"/>
        </row>
        <row r="1023">
          <cell r="S1023">
            <v>16600</v>
          </cell>
          <cell r="W1023">
            <v>0</v>
          </cell>
        </row>
        <row r="1024">
          <cell r="N1024">
            <v>0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Q1028"/>
          <cell r="U1028"/>
          <cell r="V1028"/>
        </row>
        <row r="1029">
          <cell r="N1029">
            <v>0</v>
          </cell>
        </row>
        <row r="1030">
          <cell r="R1030"/>
          <cell r="T1030"/>
        </row>
        <row r="1031">
          <cell r="S1031"/>
          <cell r="W1031"/>
        </row>
        <row r="1032">
          <cell r="N1032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Q1036"/>
          <cell r="U1036"/>
          <cell r="V1036"/>
        </row>
        <row r="1037">
          <cell r="N1037">
            <v>0</v>
          </cell>
        </row>
        <row r="1038">
          <cell r="R1038"/>
          <cell r="T1038"/>
        </row>
        <row r="1039">
          <cell r="S1039"/>
          <cell r="W1039"/>
        </row>
        <row r="1040">
          <cell r="N1040">
            <v>0</v>
          </cell>
        </row>
        <row r="1042">
          <cell r="N1042">
            <v>300</v>
          </cell>
        </row>
        <row r="1043">
          <cell r="N1043">
            <v>0</v>
          </cell>
        </row>
        <row r="1044">
          <cell r="Q1044"/>
          <cell r="U1044"/>
          <cell r="V1044"/>
        </row>
        <row r="1045">
          <cell r="N1045">
            <v>0</v>
          </cell>
        </row>
        <row r="1046">
          <cell r="R1046"/>
          <cell r="T1046"/>
        </row>
        <row r="1047">
          <cell r="S1047"/>
          <cell r="W1047"/>
        </row>
        <row r="1048">
          <cell r="N1048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Q1052"/>
          <cell r="U1052"/>
          <cell r="V1052"/>
        </row>
        <row r="1053">
          <cell r="N1053">
            <v>0</v>
          </cell>
        </row>
        <row r="1054">
          <cell r="R1054"/>
          <cell r="T1054"/>
        </row>
        <row r="1055">
          <cell r="S1055"/>
          <cell r="W1055"/>
        </row>
        <row r="1056">
          <cell r="N1056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Q1068"/>
          <cell r="U1068"/>
          <cell r="V1068"/>
        </row>
        <row r="1069">
          <cell r="N1069">
            <v>0</v>
          </cell>
        </row>
        <row r="1070">
          <cell r="R1070"/>
          <cell r="T1070"/>
        </row>
        <row r="1071">
          <cell r="S1071"/>
          <cell r="W1071"/>
        </row>
        <row r="1072">
          <cell r="N1072">
            <v>0</v>
          </cell>
        </row>
        <row r="1074">
          <cell r="N1074">
            <v>2867</v>
          </cell>
        </row>
        <row r="1075">
          <cell r="N1075">
            <v>0</v>
          </cell>
        </row>
        <row r="1076">
          <cell r="Q1076"/>
          <cell r="U1076"/>
          <cell r="V1076"/>
        </row>
        <row r="1077">
          <cell r="N1077">
            <v>0</v>
          </cell>
        </row>
        <row r="1078">
          <cell r="R1078"/>
          <cell r="T1078"/>
        </row>
        <row r="1079">
          <cell r="S1079">
            <v>2965</v>
          </cell>
          <cell r="W1079">
            <v>0</v>
          </cell>
        </row>
        <row r="1080">
          <cell r="N1080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Q1084"/>
          <cell r="U1084"/>
          <cell r="V1084"/>
        </row>
        <row r="1085">
          <cell r="N1085">
            <v>0</v>
          </cell>
        </row>
        <row r="1086">
          <cell r="R1086"/>
          <cell r="T1086"/>
        </row>
        <row r="1087">
          <cell r="S1087"/>
          <cell r="W1087"/>
        </row>
        <row r="1088">
          <cell r="N1088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Q1092"/>
          <cell r="U1092"/>
          <cell r="V1092"/>
        </row>
        <row r="1093">
          <cell r="N1093">
            <v>0</v>
          </cell>
        </row>
        <row r="1094">
          <cell r="R1094"/>
          <cell r="T1094"/>
        </row>
        <row r="1095">
          <cell r="S1095"/>
          <cell r="W1095"/>
        </row>
        <row r="1096">
          <cell r="N1096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Q1100"/>
          <cell r="U1100"/>
          <cell r="V1100"/>
        </row>
        <row r="1101">
          <cell r="N1101">
            <v>0</v>
          </cell>
        </row>
        <row r="1102">
          <cell r="R1102"/>
          <cell r="T1102"/>
        </row>
        <row r="1103">
          <cell r="S1103"/>
          <cell r="W1103"/>
        </row>
        <row r="1104">
          <cell r="N1104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Q1108"/>
          <cell r="U1108"/>
          <cell r="V1108"/>
        </row>
        <row r="1109">
          <cell r="N1109">
            <v>0</v>
          </cell>
        </row>
        <row r="1110">
          <cell r="R1110"/>
          <cell r="T1110"/>
        </row>
        <row r="1111">
          <cell r="S1111"/>
          <cell r="W1111"/>
        </row>
        <row r="1112">
          <cell r="N1112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Q1124"/>
          <cell r="U1124"/>
          <cell r="V1124"/>
        </row>
        <row r="1125">
          <cell r="N1125">
            <v>0</v>
          </cell>
        </row>
        <row r="1126">
          <cell r="R1126"/>
          <cell r="T1126"/>
        </row>
        <row r="1127">
          <cell r="S1127"/>
          <cell r="W1127"/>
        </row>
        <row r="1128">
          <cell r="N1128">
            <v>0</v>
          </cell>
        </row>
        <row r="1130">
          <cell r="N1130">
            <v>24768</v>
          </cell>
        </row>
        <row r="1131">
          <cell r="N1131">
            <v>149</v>
          </cell>
        </row>
        <row r="1132">
          <cell r="Q1132"/>
          <cell r="U1132"/>
          <cell r="V1132"/>
        </row>
        <row r="1133">
          <cell r="N1133">
            <v>0</v>
          </cell>
        </row>
        <row r="1134">
          <cell r="R1134"/>
          <cell r="T1134"/>
        </row>
        <row r="1135">
          <cell r="S1135">
            <v>37320</v>
          </cell>
          <cell r="W1135"/>
        </row>
        <row r="1136">
          <cell r="N1136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Q1140"/>
          <cell r="U1140"/>
          <cell r="V1140"/>
        </row>
        <row r="1141">
          <cell r="N1141">
            <v>0</v>
          </cell>
        </row>
        <row r="1142">
          <cell r="R1142"/>
          <cell r="T1142"/>
        </row>
        <row r="1143">
          <cell r="S1143"/>
          <cell r="W1143"/>
        </row>
        <row r="1144">
          <cell r="N1144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Q1148"/>
          <cell r="U1148"/>
          <cell r="V1148"/>
        </row>
        <row r="1149">
          <cell r="N1149">
            <v>0</v>
          </cell>
        </row>
        <row r="1150">
          <cell r="R1150"/>
          <cell r="T1150"/>
        </row>
        <row r="1151">
          <cell r="S1151"/>
          <cell r="W1151"/>
        </row>
        <row r="1152">
          <cell r="N1152">
            <v>0</v>
          </cell>
        </row>
        <row r="1154">
          <cell r="N1154">
            <v>12194</v>
          </cell>
        </row>
        <row r="1155">
          <cell r="N1155">
            <v>0</v>
          </cell>
        </row>
        <row r="1156">
          <cell r="Q1156"/>
          <cell r="U1156"/>
          <cell r="V1156"/>
        </row>
        <row r="1157">
          <cell r="N1157">
            <v>0</v>
          </cell>
        </row>
        <row r="1158">
          <cell r="R1158"/>
          <cell r="T1158"/>
        </row>
        <row r="1159">
          <cell r="S1159"/>
          <cell r="W1159"/>
        </row>
        <row r="1160">
          <cell r="N1160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Q1164"/>
          <cell r="U1164"/>
          <cell r="V1164"/>
        </row>
        <row r="1165">
          <cell r="N1165">
            <v>0</v>
          </cell>
        </row>
        <row r="1166">
          <cell r="R1166"/>
          <cell r="T1166"/>
        </row>
        <row r="1167">
          <cell r="S1167"/>
          <cell r="W1167"/>
        </row>
        <row r="1168">
          <cell r="N1168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Q1180"/>
          <cell r="U1180"/>
          <cell r="V1180"/>
        </row>
        <row r="1181">
          <cell r="N1181">
            <v>0</v>
          </cell>
        </row>
        <row r="1182">
          <cell r="R1182"/>
          <cell r="T1182"/>
        </row>
        <row r="1183">
          <cell r="S1183"/>
          <cell r="W1183"/>
        </row>
        <row r="1184">
          <cell r="N1184">
            <v>0</v>
          </cell>
        </row>
        <row r="1186">
          <cell r="N1186">
            <v>25100</v>
          </cell>
        </row>
        <row r="1187">
          <cell r="N1187">
            <v>900</v>
          </cell>
        </row>
        <row r="1188">
          <cell r="Q1188"/>
          <cell r="U1188"/>
          <cell r="V1188"/>
        </row>
        <row r="1189">
          <cell r="N1189">
            <v>0</v>
          </cell>
        </row>
        <row r="1190">
          <cell r="R1190"/>
          <cell r="T1190"/>
        </row>
        <row r="1191">
          <cell r="S1191">
            <v>24800</v>
          </cell>
          <cell r="W1191">
            <v>0</v>
          </cell>
        </row>
        <row r="1192">
          <cell r="N1192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Q1196"/>
          <cell r="U1196"/>
          <cell r="V1196"/>
        </row>
        <row r="1197">
          <cell r="N1197">
            <v>0</v>
          </cell>
        </row>
        <row r="1198">
          <cell r="R1198"/>
          <cell r="T1198"/>
        </row>
        <row r="1199">
          <cell r="S1199"/>
          <cell r="W1199"/>
        </row>
        <row r="1200">
          <cell r="N1200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Q1204"/>
          <cell r="U1204"/>
          <cell r="V1204"/>
        </row>
        <row r="1205">
          <cell r="N1205">
            <v>0</v>
          </cell>
        </row>
        <row r="1206">
          <cell r="R1206"/>
          <cell r="T1206"/>
        </row>
        <row r="1207">
          <cell r="S1207"/>
          <cell r="W1207"/>
        </row>
        <row r="1208">
          <cell r="N1208">
            <v>0</v>
          </cell>
        </row>
        <row r="1210">
          <cell r="N1210">
            <v>5600</v>
          </cell>
        </row>
        <row r="1211">
          <cell r="N1211">
            <v>0</v>
          </cell>
        </row>
        <row r="1212">
          <cell r="Q1212"/>
          <cell r="U1212"/>
          <cell r="V1212"/>
        </row>
        <row r="1213">
          <cell r="N1213">
            <v>0</v>
          </cell>
        </row>
        <row r="1214">
          <cell r="R1214"/>
          <cell r="T1214"/>
        </row>
        <row r="1215">
          <cell r="S1215"/>
          <cell r="W1215"/>
        </row>
        <row r="1216">
          <cell r="N1216">
            <v>0</v>
          </cell>
        </row>
        <row r="1218">
          <cell r="N1218">
            <v>0</v>
          </cell>
        </row>
        <row r="1219">
          <cell r="N1219">
            <v>0</v>
          </cell>
        </row>
        <row r="1220">
          <cell r="Q1220"/>
          <cell r="U1220"/>
          <cell r="V1220"/>
        </row>
        <row r="1221">
          <cell r="N1221">
            <v>0</v>
          </cell>
        </row>
        <row r="1222">
          <cell r="R1222"/>
          <cell r="T1222"/>
        </row>
        <row r="1223">
          <cell r="S1223"/>
          <cell r="W1223"/>
        </row>
        <row r="1224">
          <cell r="N1224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Q1236"/>
          <cell r="U1236"/>
          <cell r="V1236"/>
        </row>
        <row r="1237">
          <cell r="N1237">
            <v>0</v>
          </cell>
        </row>
        <row r="1238">
          <cell r="R1238"/>
          <cell r="T1238"/>
        </row>
        <row r="1239">
          <cell r="S1239"/>
          <cell r="W1239"/>
        </row>
        <row r="1240">
          <cell r="N1240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Q1244"/>
          <cell r="U1244"/>
          <cell r="V1244"/>
        </row>
        <row r="1245">
          <cell r="N1245">
            <v>0</v>
          </cell>
        </row>
        <row r="1246">
          <cell r="R1246"/>
          <cell r="T1246"/>
        </row>
        <row r="1247">
          <cell r="S1247"/>
          <cell r="W1247"/>
        </row>
        <row r="1248">
          <cell r="N1248">
            <v>0</v>
          </cell>
        </row>
        <row r="1250">
          <cell r="N1250">
            <v>0</v>
          </cell>
        </row>
        <row r="1251">
          <cell r="N1251">
            <v>0</v>
          </cell>
        </row>
        <row r="1252">
          <cell r="Q1252"/>
          <cell r="U1252"/>
          <cell r="V1252"/>
        </row>
        <row r="1253">
          <cell r="N1253">
            <v>0</v>
          </cell>
        </row>
        <row r="1254">
          <cell r="R1254"/>
          <cell r="T1254"/>
        </row>
        <row r="1255">
          <cell r="S1255"/>
          <cell r="W1255"/>
        </row>
        <row r="1256">
          <cell r="N1256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Q1260"/>
          <cell r="U1260"/>
          <cell r="V1260"/>
        </row>
        <row r="1261">
          <cell r="N1261">
            <v>0</v>
          </cell>
        </row>
        <row r="1262">
          <cell r="R1262"/>
          <cell r="T1262"/>
        </row>
        <row r="1263">
          <cell r="S1263"/>
          <cell r="W1263"/>
        </row>
        <row r="1264">
          <cell r="N1264">
            <v>0</v>
          </cell>
        </row>
        <row r="1266">
          <cell r="N1266">
            <v>0</v>
          </cell>
        </row>
        <row r="1267">
          <cell r="N1267">
            <v>0</v>
          </cell>
        </row>
        <row r="1268">
          <cell r="Q1268"/>
          <cell r="U1268"/>
          <cell r="V1268"/>
        </row>
        <row r="1269">
          <cell r="N1269">
            <v>0</v>
          </cell>
        </row>
        <row r="1270">
          <cell r="R1270"/>
          <cell r="T1270"/>
        </row>
        <row r="1271">
          <cell r="S1271"/>
          <cell r="W1271"/>
        </row>
        <row r="1272">
          <cell r="N1272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Q1276"/>
          <cell r="U1276"/>
          <cell r="V1276"/>
        </row>
        <row r="1277">
          <cell r="N1277">
            <v>0</v>
          </cell>
        </row>
        <row r="1278">
          <cell r="R1278"/>
          <cell r="T1278"/>
        </row>
        <row r="1279">
          <cell r="S1279"/>
          <cell r="W1279"/>
        </row>
        <row r="1280">
          <cell r="N1280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Q1292"/>
          <cell r="U1292"/>
          <cell r="V1292"/>
        </row>
        <row r="1293">
          <cell r="N1293">
            <v>0</v>
          </cell>
        </row>
        <row r="1294">
          <cell r="R1294"/>
          <cell r="T1294"/>
        </row>
        <row r="1295">
          <cell r="S1295"/>
          <cell r="W1295"/>
        </row>
        <row r="1296">
          <cell r="N1296">
            <v>0</v>
          </cell>
        </row>
        <row r="1298">
          <cell r="N1298">
            <v>677</v>
          </cell>
        </row>
        <row r="1299">
          <cell r="N1299">
            <v>796</v>
          </cell>
        </row>
        <row r="1300">
          <cell r="Q1300"/>
          <cell r="U1300"/>
          <cell r="V1300"/>
        </row>
        <row r="1301">
          <cell r="N1301">
            <v>0</v>
          </cell>
        </row>
        <row r="1302">
          <cell r="R1302"/>
          <cell r="T1302"/>
        </row>
        <row r="1303">
          <cell r="S1303"/>
          <cell r="W1303"/>
        </row>
        <row r="1304">
          <cell r="N1304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Q1308"/>
          <cell r="U1308"/>
          <cell r="V1308"/>
        </row>
        <row r="1309">
          <cell r="N1309">
            <v>0</v>
          </cell>
        </row>
        <row r="1310">
          <cell r="R1310"/>
          <cell r="T1310"/>
        </row>
        <row r="1311">
          <cell r="S1311"/>
          <cell r="W1311"/>
        </row>
        <row r="1312">
          <cell r="N1312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Q1316"/>
          <cell r="U1316"/>
          <cell r="V1316"/>
        </row>
        <row r="1317">
          <cell r="N1317">
            <v>0</v>
          </cell>
        </row>
        <row r="1318">
          <cell r="R1318"/>
          <cell r="T1318"/>
        </row>
        <row r="1319">
          <cell r="S1319"/>
          <cell r="W1319"/>
        </row>
        <row r="1320">
          <cell r="N1320">
            <v>0</v>
          </cell>
        </row>
        <row r="1322">
          <cell r="N1322">
            <v>12634</v>
          </cell>
        </row>
        <row r="1323">
          <cell r="N1323">
            <v>0</v>
          </cell>
        </row>
        <row r="1324">
          <cell r="Q1324"/>
          <cell r="U1324"/>
          <cell r="V1324"/>
        </row>
        <row r="1325">
          <cell r="N1325">
            <v>0</v>
          </cell>
        </row>
        <row r="1326">
          <cell r="R1326"/>
          <cell r="T1326"/>
        </row>
        <row r="1327">
          <cell r="S1327"/>
          <cell r="W1327"/>
        </row>
        <row r="1328">
          <cell r="N1328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Q1332"/>
          <cell r="U1332"/>
          <cell r="V1332"/>
        </row>
        <row r="1333">
          <cell r="N1333">
            <v>0</v>
          </cell>
        </row>
        <row r="1334">
          <cell r="R1334"/>
          <cell r="T1334"/>
        </row>
        <row r="1335">
          <cell r="S1335"/>
          <cell r="W1335"/>
        </row>
        <row r="1336">
          <cell r="N1336">
            <v>0</v>
          </cell>
        </row>
        <row r="1346">
          <cell r="N1346">
            <v>104513</v>
          </cell>
        </row>
        <row r="1347">
          <cell r="N1347">
            <v>896</v>
          </cell>
        </row>
        <row r="1348">
          <cell r="Q1348"/>
          <cell r="U1348"/>
          <cell r="V1348"/>
        </row>
        <row r="1349">
          <cell r="N1349">
            <v>0</v>
          </cell>
        </row>
        <row r="1350">
          <cell r="R1350"/>
          <cell r="T1350"/>
        </row>
        <row r="1351">
          <cell r="S1351">
            <v>123384</v>
          </cell>
          <cell r="W1351">
            <v>0</v>
          </cell>
        </row>
        <row r="1352">
          <cell r="N1352">
            <v>0</v>
          </cell>
        </row>
        <row r="1354">
          <cell r="N1354">
            <v>6944</v>
          </cell>
        </row>
        <row r="1355">
          <cell r="N1355">
            <v>179</v>
          </cell>
        </row>
        <row r="1356">
          <cell r="Q1356"/>
          <cell r="U1356"/>
          <cell r="V1356"/>
        </row>
        <row r="1357">
          <cell r="N1357">
            <v>0</v>
          </cell>
        </row>
        <row r="1358">
          <cell r="R1358"/>
          <cell r="T1358"/>
        </row>
        <row r="1359">
          <cell r="S1359">
            <v>8208</v>
          </cell>
          <cell r="W1359">
            <v>0</v>
          </cell>
        </row>
        <row r="1360">
          <cell r="N1360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Q1364"/>
          <cell r="U1364"/>
          <cell r="V1364"/>
        </row>
        <row r="1365">
          <cell r="N1365">
            <v>0</v>
          </cell>
        </row>
        <row r="1366">
          <cell r="R1366"/>
          <cell r="T1366"/>
        </row>
        <row r="1367">
          <cell r="S1367"/>
          <cell r="W1367"/>
        </row>
        <row r="1368">
          <cell r="N1368">
            <v>0</v>
          </cell>
        </row>
        <row r="1370">
          <cell r="N1370">
            <v>0</v>
          </cell>
        </row>
        <row r="1371">
          <cell r="N1371">
            <v>0</v>
          </cell>
        </row>
        <row r="1372">
          <cell r="Q1372"/>
          <cell r="U1372"/>
          <cell r="V1372"/>
        </row>
        <row r="1373">
          <cell r="N1373">
            <v>0</v>
          </cell>
        </row>
        <row r="1374">
          <cell r="R1374"/>
          <cell r="T1374"/>
        </row>
        <row r="1375">
          <cell r="S1375"/>
          <cell r="W1375"/>
        </row>
        <row r="1376">
          <cell r="N1376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Q1380"/>
          <cell r="U1380"/>
          <cell r="V1380"/>
        </row>
        <row r="1381">
          <cell r="N1381">
            <v>0</v>
          </cell>
        </row>
        <row r="1382">
          <cell r="R1382"/>
          <cell r="T1382"/>
        </row>
        <row r="1383">
          <cell r="S1383"/>
          <cell r="W1383"/>
        </row>
        <row r="1384">
          <cell r="N1384">
            <v>0</v>
          </cell>
        </row>
        <row r="1386">
          <cell r="N1386">
            <v>20488</v>
          </cell>
        </row>
        <row r="1387">
          <cell r="N1387">
            <v>0</v>
          </cell>
        </row>
        <row r="1388">
          <cell r="Q1388"/>
          <cell r="U1388"/>
          <cell r="V1388"/>
        </row>
        <row r="1389">
          <cell r="N1389">
            <v>0</v>
          </cell>
        </row>
        <row r="1390">
          <cell r="R1390"/>
          <cell r="T1390"/>
        </row>
        <row r="1391">
          <cell r="S1391"/>
          <cell r="W1391"/>
        </row>
        <row r="1392">
          <cell r="N1392">
            <v>0</v>
          </cell>
        </row>
        <row r="1402">
          <cell r="N1402">
            <v>0</v>
          </cell>
        </row>
        <row r="1403">
          <cell r="N1403">
            <v>0</v>
          </cell>
        </row>
        <row r="1404">
          <cell r="Q1404"/>
          <cell r="U1404"/>
          <cell r="V1404"/>
        </row>
        <row r="1405">
          <cell r="N1405">
            <v>0</v>
          </cell>
        </row>
        <row r="1406">
          <cell r="R1406"/>
          <cell r="T1406"/>
        </row>
        <row r="1407">
          <cell r="S1407"/>
          <cell r="W1407"/>
        </row>
        <row r="1408">
          <cell r="N1408">
            <v>0</v>
          </cell>
        </row>
        <row r="1410">
          <cell r="N1410">
            <v>39891</v>
          </cell>
        </row>
        <row r="1411">
          <cell r="N1411">
            <v>2090</v>
          </cell>
        </row>
        <row r="1412">
          <cell r="Q1412"/>
          <cell r="U1412"/>
          <cell r="V1412"/>
        </row>
        <row r="1413">
          <cell r="N1413">
            <v>0</v>
          </cell>
        </row>
        <row r="1414">
          <cell r="R1414"/>
          <cell r="T1414"/>
        </row>
        <row r="1415">
          <cell r="S1415">
            <v>48000</v>
          </cell>
          <cell r="W1415">
            <v>0</v>
          </cell>
        </row>
        <row r="1416">
          <cell r="N1416">
            <v>0</v>
          </cell>
        </row>
        <row r="1418">
          <cell r="N1418">
            <v>242</v>
          </cell>
        </row>
        <row r="1419">
          <cell r="N1419">
            <v>0</v>
          </cell>
        </row>
        <row r="1420">
          <cell r="Q1420"/>
          <cell r="U1420"/>
          <cell r="V1420"/>
        </row>
        <row r="1421">
          <cell r="N1421">
            <v>0</v>
          </cell>
        </row>
        <row r="1422">
          <cell r="R1422"/>
          <cell r="T1422"/>
        </row>
        <row r="1423">
          <cell r="S1423"/>
          <cell r="W1423"/>
        </row>
        <row r="1424">
          <cell r="N1424">
            <v>0</v>
          </cell>
        </row>
        <row r="1426">
          <cell r="N1426">
            <v>0</v>
          </cell>
        </row>
        <row r="1427">
          <cell r="N1427">
            <v>0</v>
          </cell>
        </row>
        <row r="1428">
          <cell r="Q1428"/>
          <cell r="U1428"/>
          <cell r="V1428"/>
        </row>
        <row r="1429">
          <cell r="N1429">
            <v>0</v>
          </cell>
        </row>
        <row r="1430">
          <cell r="R1430"/>
          <cell r="T1430"/>
        </row>
        <row r="1431">
          <cell r="S1431"/>
          <cell r="W1431"/>
        </row>
        <row r="1432">
          <cell r="N1432">
            <v>0</v>
          </cell>
        </row>
        <row r="1434">
          <cell r="N1434">
            <v>0</v>
          </cell>
        </row>
        <row r="1435">
          <cell r="N1435">
            <v>0</v>
          </cell>
        </row>
        <row r="1436">
          <cell r="Q1436"/>
          <cell r="U1436"/>
          <cell r="V1436"/>
        </row>
        <row r="1437">
          <cell r="N1437">
            <v>0</v>
          </cell>
        </row>
        <row r="1438">
          <cell r="R1438"/>
          <cell r="T1438"/>
        </row>
        <row r="1439">
          <cell r="S1439"/>
          <cell r="W1439"/>
        </row>
        <row r="1440">
          <cell r="N1440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Q1444"/>
          <cell r="U1444"/>
          <cell r="V1444"/>
        </row>
        <row r="1445">
          <cell r="N1445">
            <v>0</v>
          </cell>
        </row>
        <row r="1446">
          <cell r="R1446"/>
          <cell r="T1446"/>
        </row>
        <row r="1447">
          <cell r="S1447"/>
          <cell r="W1447"/>
        </row>
        <row r="1448">
          <cell r="N1448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Q1460"/>
          <cell r="U1460"/>
          <cell r="V1460"/>
        </row>
        <row r="1461">
          <cell r="N1461">
            <v>0</v>
          </cell>
        </row>
        <row r="1462">
          <cell r="R1462"/>
          <cell r="T1462"/>
        </row>
        <row r="1463">
          <cell r="S1463"/>
          <cell r="W1463"/>
        </row>
        <row r="1464">
          <cell r="N1464">
            <v>0</v>
          </cell>
        </row>
        <row r="1466">
          <cell r="N1466">
            <v>3647</v>
          </cell>
        </row>
        <row r="1467">
          <cell r="N1467">
            <v>657</v>
          </cell>
        </row>
        <row r="1468">
          <cell r="Q1468"/>
          <cell r="U1468"/>
          <cell r="V1468"/>
        </row>
        <row r="1469">
          <cell r="N1469">
            <v>0</v>
          </cell>
        </row>
        <row r="1470">
          <cell r="R1470"/>
          <cell r="T1470"/>
        </row>
        <row r="1471">
          <cell r="S1471">
            <v>3380</v>
          </cell>
          <cell r="W1471">
            <v>0</v>
          </cell>
        </row>
        <row r="1472">
          <cell r="N1472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Q1476"/>
          <cell r="U1476"/>
          <cell r="V1476"/>
        </row>
        <row r="1477">
          <cell r="N1477">
            <v>0</v>
          </cell>
        </row>
        <row r="1478">
          <cell r="R1478"/>
          <cell r="T1478"/>
        </row>
        <row r="1479">
          <cell r="S1479"/>
          <cell r="W1479"/>
        </row>
        <row r="1480">
          <cell r="N1480">
            <v>0</v>
          </cell>
        </row>
        <row r="1482">
          <cell r="N1482">
            <v>631</v>
          </cell>
        </row>
        <row r="1483">
          <cell r="N1483">
            <v>0</v>
          </cell>
        </row>
        <row r="1484">
          <cell r="Q1484"/>
          <cell r="U1484"/>
          <cell r="V1484"/>
        </row>
        <row r="1485">
          <cell r="N1485">
            <v>0</v>
          </cell>
        </row>
        <row r="1486">
          <cell r="R1486"/>
          <cell r="T1486"/>
        </row>
        <row r="1487">
          <cell r="S1487"/>
          <cell r="W1487"/>
        </row>
        <row r="1488">
          <cell r="N1488">
            <v>0</v>
          </cell>
        </row>
        <row r="1490">
          <cell r="N1490">
            <v>22000</v>
          </cell>
        </row>
        <row r="1491">
          <cell r="N1491">
            <v>0</v>
          </cell>
        </row>
        <row r="1492">
          <cell r="Q1492"/>
          <cell r="U1492"/>
          <cell r="V1492"/>
        </row>
        <row r="1493">
          <cell r="N1493">
            <v>0</v>
          </cell>
        </row>
        <row r="1494">
          <cell r="R1494"/>
          <cell r="T1494"/>
        </row>
        <row r="1495">
          <cell r="S1495"/>
          <cell r="W1495"/>
        </row>
        <row r="1496">
          <cell r="N1496">
            <v>0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Q1500"/>
          <cell r="U1500"/>
          <cell r="V1500"/>
        </row>
        <row r="1501">
          <cell r="N1501">
            <v>0</v>
          </cell>
        </row>
        <row r="1502">
          <cell r="R1502"/>
          <cell r="T1502"/>
        </row>
        <row r="1503">
          <cell r="S1503"/>
          <cell r="W1503"/>
        </row>
        <row r="1504">
          <cell r="N1504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Q1516"/>
          <cell r="U1516"/>
          <cell r="V1516"/>
        </row>
        <row r="1517">
          <cell r="N1517">
            <v>0</v>
          </cell>
        </row>
        <row r="1518">
          <cell r="R1518"/>
          <cell r="T1518"/>
        </row>
        <row r="1519">
          <cell r="S1519"/>
          <cell r="W1519"/>
        </row>
        <row r="1520">
          <cell r="N1520">
            <v>0</v>
          </cell>
        </row>
        <row r="1522">
          <cell r="N1522">
            <v>48342</v>
          </cell>
        </row>
        <row r="1523">
          <cell r="N1523">
            <v>100</v>
          </cell>
        </row>
        <row r="1524">
          <cell r="Q1524">
            <v>0</v>
          </cell>
          <cell r="U1524">
            <v>0</v>
          </cell>
          <cell r="V1524">
            <v>0</v>
          </cell>
        </row>
        <row r="1525">
          <cell r="N1525">
            <v>0</v>
          </cell>
        </row>
        <row r="1526">
          <cell r="R1526"/>
          <cell r="T1526"/>
        </row>
        <row r="1527">
          <cell r="S1527">
            <v>50906</v>
          </cell>
          <cell r="W1527">
            <v>0</v>
          </cell>
        </row>
        <row r="1528">
          <cell r="N1528">
            <v>0</v>
          </cell>
        </row>
        <row r="1530">
          <cell r="N1530">
            <v>0</v>
          </cell>
        </row>
        <row r="1531">
          <cell r="N1531">
            <v>0</v>
          </cell>
        </row>
        <row r="1532">
          <cell r="Q1532"/>
          <cell r="U1532"/>
          <cell r="V1532"/>
        </row>
        <row r="1533">
          <cell r="N1533">
            <v>0</v>
          </cell>
        </row>
        <row r="1534">
          <cell r="R1534"/>
          <cell r="T1534"/>
        </row>
        <row r="1535">
          <cell r="S1535"/>
          <cell r="W1535"/>
        </row>
        <row r="1536">
          <cell r="N1536">
            <v>0</v>
          </cell>
        </row>
        <row r="1538">
          <cell r="N1538">
            <v>0</v>
          </cell>
        </row>
        <row r="1539">
          <cell r="N1539">
            <v>0</v>
          </cell>
        </row>
        <row r="1540">
          <cell r="Q1540"/>
          <cell r="U1540"/>
          <cell r="V1540"/>
        </row>
        <row r="1541">
          <cell r="N1541">
            <v>0</v>
          </cell>
        </row>
        <row r="1542">
          <cell r="R1542"/>
          <cell r="T1542"/>
        </row>
        <row r="1543">
          <cell r="S1543"/>
          <cell r="W1543"/>
        </row>
        <row r="1544">
          <cell r="N1544">
            <v>0</v>
          </cell>
        </row>
        <row r="1546">
          <cell r="N1546">
            <v>1400</v>
          </cell>
        </row>
        <row r="1547">
          <cell r="N1547">
            <v>0</v>
          </cell>
        </row>
        <row r="1548">
          <cell r="Q1548"/>
          <cell r="U1548"/>
          <cell r="V1548"/>
        </row>
        <row r="1549">
          <cell r="N1549">
            <v>0</v>
          </cell>
        </row>
        <row r="1550">
          <cell r="R1550"/>
          <cell r="T1550"/>
        </row>
        <row r="1551">
          <cell r="S1551"/>
          <cell r="W1551"/>
        </row>
        <row r="1552">
          <cell r="N1552">
            <v>0</v>
          </cell>
        </row>
        <row r="1554">
          <cell r="N1554">
            <v>4700</v>
          </cell>
        </row>
        <row r="1555">
          <cell r="N1555">
            <v>0</v>
          </cell>
        </row>
        <row r="1556">
          <cell r="Q1556"/>
          <cell r="U1556"/>
          <cell r="V1556"/>
        </row>
        <row r="1557">
          <cell r="N1557">
            <v>0</v>
          </cell>
        </row>
        <row r="1558">
          <cell r="R1558"/>
          <cell r="T1558"/>
        </row>
        <row r="1559">
          <cell r="S1559"/>
          <cell r="W1559"/>
        </row>
        <row r="1560">
          <cell r="N1560">
            <v>0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Q1572"/>
          <cell r="U1572"/>
          <cell r="V1572"/>
        </row>
        <row r="1573">
          <cell r="N1573">
            <v>0</v>
          </cell>
        </row>
        <row r="1574">
          <cell r="R1574"/>
          <cell r="T1574"/>
        </row>
        <row r="1575">
          <cell r="S1575"/>
          <cell r="W1575"/>
        </row>
        <row r="1576">
          <cell r="N1576">
            <v>0</v>
          </cell>
        </row>
        <row r="1578">
          <cell r="N1578">
            <v>143531</v>
          </cell>
        </row>
        <row r="1579">
          <cell r="N1579">
            <v>5065</v>
          </cell>
        </row>
        <row r="1580">
          <cell r="Q1580"/>
          <cell r="U1580"/>
          <cell r="V1580"/>
        </row>
        <row r="1581">
          <cell r="N1581">
            <v>0</v>
          </cell>
        </row>
        <row r="1582">
          <cell r="R1582"/>
          <cell r="T1582"/>
        </row>
        <row r="1583">
          <cell r="S1583">
            <v>157260</v>
          </cell>
          <cell r="W1583">
            <v>0</v>
          </cell>
        </row>
        <row r="1584">
          <cell r="N1584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Q1588"/>
          <cell r="U1588"/>
          <cell r="V1588"/>
        </row>
        <row r="1589">
          <cell r="N1589">
            <v>0</v>
          </cell>
        </row>
        <row r="1590">
          <cell r="R1590"/>
          <cell r="T1590"/>
        </row>
        <row r="1591">
          <cell r="S1591"/>
          <cell r="W1591"/>
        </row>
        <row r="1592">
          <cell r="N1592">
            <v>0</v>
          </cell>
        </row>
        <row r="1594">
          <cell r="N1594">
            <v>0</v>
          </cell>
        </row>
        <row r="1595">
          <cell r="N1595">
            <v>0</v>
          </cell>
        </row>
        <row r="1596">
          <cell r="Q1596"/>
          <cell r="U1596"/>
          <cell r="V1596"/>
        </row>
        <row r="1597">
          <cell r="N1597">
            <v>0</v>
          </cell>
        </row>
        <row r="1598">
          <cell r="R1598"/>
          <cell r="T1598"/>
        </row>
        <row r="1599">
          <cell r="S1599"/>
          <cell r="W1599"/>
        </row>
        <row r="1600">
          <cell r="N1600">
            <v>0</v>
          </cell>
        </row>
        <row r="1602">
          <cell r="N1602">
            <v>3233</v>
          </cell>
        </row>
        <row r="1603">
          <cell r="N1603">
            <v>0</v>
          </cell>
        </row>
        <row r="1604">
          <cell r="Q1604"/>
          <cell r="U1604"/>
          <cell r="V1604"/>
        </row>
        <row r="1605">
          <cell r="N1605">
            <v>0</v>
          </cell>
        </row>
        <row r="1606">
          <cell r="R1606"/>
          <cell r="T1606"/>
        </row>
        <row r="1607">
          <cell r="S1607"/>
          <cell r="W1607"/>
        </row>
        <row r="1608">
          <cell r="N1608">
            <v>0</v>
          </cell>
        </row>
        <row r="1610">
          <cell r="N1610">
            <v>10280</v>
          </cell>
        </row>
        <row r="1611">
          <cell r="N1611">
            <v>0</v>
          </cell>
        </row>
        <row r="1612">
          <cell r="Q1612"/>
          <cell r="U1612"/>
          <cell r="V1612"/>
        </row>
        <row r="1613">
          <cell r="N1613">
            <v>0</v>
          </cell>
        </row>
        <row r="1614">
          <cell r="R1614"/>
          <cell r="T1614"/>
        </row>
        <row r="1615">
          <cell r="S1615"/>
          <cell r="W1615"/>
        </row>
        <row r="1616">
          <cell r="N1616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Q1628"/>
          <cell r="U1628"/>
          <cell r="V1628"/>
        </row>
        <row r="1629">
          <cell r="N1629">
            <v>0</v>
          </cell>
        </row>
        <row r="1630">
          <cell r="R1630"/>
          <cell r="T1630"/>
        </row>
        <row r="1631">
          <cell r="S1631"/>
          <cell r="W1631"/>
        </row>
        <row r="1632">
          <cell r="N1632">
            <v>0</v>
          </cell>
        </row>
        <row r="1634">
          <cell r="N1634">
            <v>59760</v>
          </cell>
        </row>
        <row r="1635">
          <cell r="N1635">
            <v>119</v>
          </cell>
        </row>
        <row r="1636">
          <cell r="Q1636"/>
          <cell r="U1636"/>
          <cell r="V1636"/>
        </row>
        <row r="1637">
          <cell r="N1637">
            <v>0</v>
          </cell>
        </row>
        <row r="1638">
          <cell r="R1638"/>
          <cell r="T1638"/>
        </row>
        <row r="1639">
          <cell r="S1639">
            <v>67745</v>
          </cell>
          <cell r="W1639">
            <v>0</v>
          </cell>
        </row>
        <row r="1640">
          <cell r="N1640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Q1644"/>
          <cell r="U1644"/>
          <cell r="V1644"/>
        </row>
        <row r="1645">
          <cell r="N1645">
            <v>0</v>
          </cell>
        </row>
        <row r="1646">
          <cell r="R1646"/>
          <cell r="T1646"/>
        </row>
        <row r="1647">
          <cell r="S1647"/>
          <cell r="W1647"/>
        </row>
        <row r="1648">
          <cell r="N1648">
            <v>0</v>
          </cell>
        </row>
        <row r="1650">
          <cell r="N1650">
            <v>0</v>
          </cell>
        </row>
        <row r="1651">
          <cell r="N1651">
            <v>0</v>
          </cell>
        </row>
        <row r="1652">
          <cell r="Q1652"/>
          <cell r="U1652"/>
          <cell r="V1652"/>
        </row>
        <row r="1653">
          <cell r="N1653">
            <v>0</v>
          </cell>
        </row>
        <row r="1654">
          <cell r="R1654"/>
          <cell r="T1654"/>
        </row>
        <row r="1655">
          <cell r="S1655"/>
          <cell r="W1655"/>
        </row>
        <row r="1656">
          <cell r="N1656">
            <v>0</v>
          </cell>
        </row>
        <row r="1658">
          <cell r="N1658">
            <v>0</v>
          </cell>
        </row>
        <row r="1659">
          <cell r="N1659">
            <v>0</v>
          </cell>
        </row>
        <row r="1660">
          <cell r="Q1660"/>
          <cell r="U1660"/>
          <cell r="V1660"/>
        </row>
        <row r="1661">
          <cell r="N1661">
            <v>0</v>
          </cell>
        </row>
        <row r="1662">
          <cell r="R1662"/>
          <cell r="T1662"/>
        </row>
        <row r="1663">
          <cell r="S1663"/>
          <cell r="W1663"/>
        </row>
        <row r="1664">
          <cell r="N1664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Q1668"/>
          <cell r="U1668"/>
          <cell r="V1668"/>
        </row>
        <row r="1669">
          <cell r="N1669">
            <v>0</v>
          </cell>
        </row>
        <row r="1670">
          <cell r="R1670"/>
          <cell r="T1670"/>
        </row>
        <row r="1671">
          <cell r="S1671"/>
          <cell r="W1671"/>
        </row>
        <row r="1672">
          <cell r="N1672">
            <v>0</v>
          </cell>
        </row>
        <row r="1682">
          <cell r="N1682">
            <v>0</v>
          </cell>
        </row>
        <row r="1683">
          <cell r="N1683">
            <v>0</v>
          </cell>
        </row>
        <row r="1684">
          <cell r="Q1684"/>
          <cell r="U1684"/>
          <cell r="V1684"/>
        </row>
        <row r="1685">
          <cell r="N1685">
            <v>0</v>
          </cell>
        </row>
        <row r="1686">
          <cell r="R1686"/>
          <cell r="T1686"/>
        </row>
        <row r="1687">
          <cell r="S1687"/>
          <cell r="W1687"/>
        </row>
        <row r="1688">
          <cell r="N1688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Q1692"/>
          <cell r="U1692"/>
          <cell r="V1692"/>
        </row>
        <row r="1693">
          <cell r="N1693">
            <v>0</v>
          </cell>
        </row>
        <row r="1694">
          <cell r="R1694"/>
          <cell r="T1694"/>
        </row>
        <row r="1695">
          <cell r="S1695"/>
          <cell r="W1695"/>
        </row>
        <row r="1696">
          <cell r="N1696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Q1700"/>
          <cell r="U1700"/>
          <cell r="V1700"/>
        </row>
        <row r="1701">
          <cell r="N1701">
            <v>0</v>
          </cell>
        </row>
        <row r="1702">
          <cell r="R1702"/>
          <cell r="T1702"/>
        </row>
        <row r="1703">
          <cell r="S1703"/>
          <cell r="W1703"/>
        </row>
        <row r="1704">
          <cell r="N1704">
            <v>0</v>
          </cell>
        </row>
        <row r="1706">
          <cell r="N1706">
            <v>0</v>
          </cell>
        </row>
        <row r="1707">
          <cell r="N1707">
            <v>0</v>
          </cell>
        </row>
        <row r="1708">
          <cell r="Q1708"/>
          <cell r="U1708"/>
          <cell r="V1708"/>
        </row>
        <row r="1709">
          <cell r="N1709">
            <v>0</v>
          </cell>
        </row>
        <row r="1710">
          <cell r="R1710"/>
          <cell r="T1710"/>
        </row>
        <row r="1711">
          <cell r="S1711"/>
          <cell r="W1711"/>
        </row>
        <row r="1712">
          <cell r="N1712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Q1716"/>
          <cell r="U1716"/>
          <cell r="V1716"/>
        </row>
        <row r="1717">
          <cell r="N1717">
            <v>0</v>
          </cell>
        </row>
        <row r="1718">
          <cell r="R1718"/>
          <cell r="T1718"/>
        </row>
        <row r="1719">
          <cell r="S1719"/>
          <cell r="W1719"/>
        </row>
        <row r="1720">
          <cell r="N1720">
            <v>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Q1724"/>
          <cell r="U1724"/>
          <cell r="V1724"/>
        </row>
        <row r="1725">
          <cell r="N1725">
            <v>0</v>
          </cell>
        </row>
        <row r="1726">
          <cell r="R1726"/>
          <cell r="T1726"/>
        </row>
        <row r="1727">
          <cell r="S1727"/>
          <cell r="W1727"/>
        </row>
        <row r="1728">
          <cell r="N1728">
            <v>0</v>
          </cell>
        </row>
        <row r="1738">
          <cell r="N1738">
            <v>2186854</v>
          </cell>
        </row>
        <row r="1739">
          <cell r="N1739">
            <v>6273</v>
          </cell>
        </row>
        <row r="1740">
          <cell r="Q1740">
            <v>0</v>
          </cell>
          <cell r="U1740">
            <v>0</v>
          </cell>
          <cell r="V1740">
            <v>1586167</v>
          </cell>
        </row>
        <row r="1741">
          <cell r="N1741">
            <v>593100</v>
          </cell>
        </row>
        <row r="1742">
          <cell r="R1742">
            <v>1400</v>
          </cell>
          <cell r="T1742">
            <v>0</v>
          </cell>
        </row>
        <row r="1743">
          <cell r="S1743">
            <v>411200</v>
          </cell>
          <cell r="W1743">
            <v>0</v>
          </cell>
        </row>
        <row r="1744">
          <cell r="N1744">
            <v>509</v>
          </cell>
        </row>
        <row r="1746">
          <cell r="N1746">
            <v>142208</v>
          </cell>
        </row>
        <row r="1747">
          <cell r="N1747">
            <v>3049</v>
          </cell>
        </row>
        <row r="1748">
          <cell r="Q1748"/>
          <cell r="U1748"/>
          <cell r="V1748"/>
        </row>
        <row r="1749">
          <cell r="N1749">
            <v>21485</v>
          </cell>
        </row>
        <row r="1750">
          <cell r="R1750">
            <v>15200</v>
          </cell>
          <cell r="T1750">
            <v>0</v>
          </cell>
        </row>
        <row r="1751">
          <cell r="S1751">
            <v>105800</v>
          </cell>
          <cell r="W1751">
            <v>0</v>
          </cell>
        </row>
        <row r="1752">
          <cell r="N1752">
            <v>0</v>
          </cell>
        </row>
        <row r="1754">
          <cell r="N1754">
            <v>0</v>
          </cell>
        </row>
        <row r="1755">
          <cell r="N1755">
            <v>0</v>
          </cell>
        </row>
        <row r="1756">
          <cell r="Q1756"/>
          <cell r="U1756"/>
          <cell r="V1756"/>
        </row>
        <row r="1757">
          <cell r="N1757">
            <v>0</v>
          </cell>
        </row>
        <row r="1758">
          <cell r="R1758"/>
          <cell r="T1758"/>
        </row>
        <row r="1759">
          <cell r="S1759"/>
          <cell r="W1759"/>
        </row>
        <row r="1760">
          <cell r="N1760">
            <v>0</v>
          </cell>
        </row>
        <row r="1762">
          <cell r="N1762">
            <v>756642</v>
          </cell>
        </row>
        <row r="1763">
          <cell r="N1763">
            <v>0</v>
          </cell>
        </row>
        <row r="1764">
          <cell r="Q1764"/>
          <cell r="U1764"/>
          <cell r="V1764"/>
        </row>
        <row r="1765">
          <cell r="N1765">
            <v>0</v>
          </cell>
        </row>
        <row r="1766">
          <cell r="R1766"/>
          <cell r="T1766"/>
        </row>
        <row r="1767">
          <cell r="S1767"/>
          <cell r="W1767"/>
        </row>
        <row r="1768">
          <cell r="N1768">
            <v>0</v>
          </cell>
        </row>
        <row r="1770">
          <cell r="N1770">
            <v>507139</v>
          </cell>
        </row>
        <row r="1771">
          <cell r="N1771">
            <v>0</v>
          </cell>
        </row>
        <row r="1772">
          <cell r="Q1772"/>
          <cell r="U1772"/>
          <cell r="V1772"/>
        </row>
        <row r="1773">
          <cell r="N1773">
            <v>0</v>
          </cell>
        </row>
        <row r="1774">
          <cell r="R1774"/>
          <cell r="T1774"/>
        </row>
        <row r="1775">
          <cell r="S1775"/>
          <cell r="W1775"/>
        </row>
        <row r="1776">
          <cell r="N1776">
            <v>0</v>
          </cell>
        </row>
        <row r="1778">
          <cell r="N1778">
            <v>233566</v>
          </cell>
        </row>
        <row r="1779">
          <cell r="N1779">
            <v>0</v>
          </cell>
        </row>
        <row r="1780">
          <cell r="Q1780"/>
          <cell r="U1780"/>
          <cell r="V1780"/>
        </row>
        <row r="1781">
          <cell r="N1781">
            <v>0</v>
          </cell>
        </row>
        <row r="1782">
          <cell r="R1782"/>
          <cell r="T1782"/>
        </row>
        <row r="1783">
          <cell r="S1783"/>
          <cell r="W1783"/>
        </row>
        <row r="1784">
          <cell r="N1784">
            <v>0</v>
          </cell>
        </row>
        <row r="1794">
          <cell r="N1794">
            <v>300165</v>
          </cell>
        </row>
        <row r="1795">
          <cell r="N1795">
            <v>2139</v>
          </cell>
        </row>
        <row r="1796">
          <cell r="Q1796">
            <v>0</v>
          </cell>
          <cell r="U1796">
            <v>20325</v>
          </cell>
          <cell r="V1796">
            <v>0</v>
          </cell>
        </row>
        <row r="1797">
          <cell r="N1797">
            <v>0</v>
          </cell>
        </row>
        <row r="1798">
          <cell r="R1798"/>
          <cell r="T1798"/>
        </row>
        <row r="1799">
          <cell r="S1799">
            <v>467109</v>
          </cell>
          <cell r="W1799">
            <v>0</v>
          </cell>
        </row>
        <row r="1800">
          <cell r="N1800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Q1804"/>
          <cell r="U1804"/>
          <cell r="V1804"/>
        </row>
        <row r="1805">
          <cell r="N1805">
            <v>0</v>
          </cell>
        </row>
        <row r="1806">
          <cell r="R1806"/>
          <cell r="T1806"/>
        </row>
        <row r="1807">
          <cell r="S1807"/>
          <cell r="W1807"/>
        </row>
        <row r="1808">
          <cell r="N1808">
            <v>0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Q1812"/>
          <cell r="U1812"/>
          <cell r="V1812"/>
        </row>
        <row r="1813">
          <cell r="N1813">
            <v>0</v>
          </cell>
        </row>
        <row r="1814">
          <cell r="R1814"/>
          <cell r="T1814"/>
        </row>
        <row r="1815">
          <cell r="S1815"/>
          <cell r="W1815"/>
        </row>
        <row r="1816">
          <cell r="N1816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Q1820"/>
          <cell r="U1820"/>
          <cell r="V1820"/>
        </row>
        <row r="1821">
          <cell r="N1821">
            <v>0</v>
          </cell>
        </row>
        <row r="1822">
          <cell r="R1822"/>
          <cell r="T1822"/>
        </row>
        <row r="1823">
          <cell r="S1823"/>
          <cell r="W1823"/>
        </row>
        <row r="1824">
          <cell r="N1824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Q1828"/>
          <cell r="U1828"/>
          <cell r="V1828"/>
        </row>
        <row r="1829">
          <cell r="N1829">
            <v>0</v>
          </cell>
        </row>
        <row r="1830">
          <cell r="R1830"/>
          <cell r="T1830"/>
        </row>
        <row r="1831">
          <cell r="S1831"/>
          <cell r="W1831"/>
        </row>
        <row r="1832">
          <cell r="N1832">
            <v>0</v>
          </cell>
        </row>
        <row r="1834">
          <cell r="N1834">
            <v>128506</v>
          </cell>
        </row>
        <row r="1835">
          <cell r="N1835">
            <v>0</v>
          </cell>
        </row>
        <row r="1836">
          <cell r="Q1836"/>
          <cell r="U1836"/>
          <cell r="V1836"/>
        </row>
        <row r="1837">
          <cell r="N1837">
            <v>0</v>
          </cell>
        </row>
        <row r="1838">
          <cell r="R1838"/>
          <cell r="T1838"/>
        </row>
        <row r="1839">
          <cell r="S1839"/>
          <cell r="W1839"/>
        </row>
        <row r="1840">
          <cell r="N1840">
            <v>0</v>
          </cell>
        </row>
        <row r="1850">
          <cell r="N1850">
            <v>72865</v>
          </cell>
        </row>
        <row r="1851">
          <cell r="N1851">
            <v>0</v>
          </cell>
        </row>
        <row r="1852">
          <cell r="Q1852"/>
          <cell r="U1852"/>
          <cell r="V1852"/>
        </row>
        <row r="1853">
          <cell r="N1853">
            <v>0</v>
          </cell>
        </row>
        <row r="1854">
          <cell r="R1854">
            <v>583</v>
          </cell>
          <cell r="T1854">
            <v>0</v>
          </cell>
        </row>
        <row r="1855">
          <cell r="S1855">
            <v>106049</v>
          </cell>
          <cell r="W1855">
            <v>0</v>
          </cell>
        </row>
        <row r="1856">
          <cell r="N1856">
            <v>0</v>
          </cell>
        </row>
        <row r="1858">
          <cell r="N1858">
            <v>5600</v>
          </cell>
        </row>
        <row r="1859">
          <cell r="N1859">
            <v>139</v>
          </cell>
        </row>
        <row r="1860">
          <cell r="Q1860"/>
          <cell r="U1860"/>
          <cell r="V1860"/>
        </row>
        <row r="1861">
          <cell r="N1861">
            <v>0</v>
          </cell>
        </row>
        <row r="1862">
          <cell r="R1862"/>
          <cell r="T1862"/>
        </row>
        <row r="1863">
          <cell r="S1863">
            <v>6200</v>
          </cell>
          <cell r="W1863">
            <v>0</v>
          </cell>
        </row>
        <row r="1864">
          <cell r="N1864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Q1868"/>
          <cell r="U1868"/>
          <cell r="V1868"/>
        </row>
        <row r="1869">
          <cell r="N1869">
            <v>0</v>
          </cell>
        </row>
        <row r="1870">
          <cell r="R1870"/>
          <cell r="T1870"/>
        </row>
        <row r="1871">
          <cell r="S1871"/>
          <cell r="W1871"/>
        </row>
        <row r="1872">
          <cell r="N1872">
            <v>0</v>
          </cell>
        </row>
        <row r="1874">
          <cell r="N1874">
            <v>0</v>
          </cell>
        </row>
        <row r="1875">
          <cell r="N1875">
            <v>0</v>
          </cell>
        </row>
        <row r="1876">
          <cell r="Q1876"/>
          <cell r="U1876"/>
          <cell r="V1876"/>
        </row>
        <row r="1877">
          <cell r="N1877">
            <v>0</v>
          </cell>
        </row>
        <row r="1878">
          <cell r="R1878"/>
          <cell r="T1878"/>
        </row>
        <row r="1879">
          <cell r="S1879"/>
          <cell r="W1879"/>
        </row>
        <row r="1880">
          <cell r="N1880">
            <v>0</v>
          </cell>
        </row>
        <row r="1882">
          <cell r="N1882">
            <v>1371</v>
          </cell>
        </row>
        <row r="1883">
          <cell r="N1883">
            <v>0</v>
          </cell>
        </row>
        <row r="1884">
          <cell r="Q1884"/>
          <cell r="U1884"/>
          <cell r="V1884"/>
        </row>
        <row r="1885">
          <cell r="N1885">
            <v>0</v>
          </cell>
        </row>
        <row r="1886">
          <cell r="R1886"/>
          <cell r="T1886"/>
        </row>
        <row r="1887">
          <cell r="S1887"/>
          <cell r="W1887"/>
        </row>
        <row r="1888">
          <cell r="N1888">
            <v>0</v>
          </cell>
        </row>
        <row r="1890">
          <cell r="N1890">
            <v>26970</v>
          </cell>
        </row>
        <row r="1891">
          <cell r="N1891">
            <v>0</v>
          </cell>
        </row>
        <row r="1892">
          <cell r="Q1892"/>
          <cell r="U1892"/>
          <cell r="V1892"/>
        </row>
        <row r="1893">
          <cell r="N1893">
            <v>0</v>
          </cell>
        </row>
        <row r="1894">
          <cell r="R1894"/>
          <cell r="T1894"/>
        </row>
        <row r="1895">
          <cell r="S1895"/>
          <cell r="W1895"/>
        </row>
        <row r="1896">
          <cell r="N1896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Q1908"/>
          <cell r="U1908"/>
          <cell r="V1908"/>
        </row>
        <row r="1909">
          <cell r="N1909">
            <v>0</v>
          </cell>
        </row>
        <row r="1910">
          <cell r="R1910"/>
          <cell r="T1910"/>
        </row>
        <row r="1911">
          <cell r="S1911"/>
          <cell r="W1911"/>
        </row>
        <row r="1912">
          <cell r="N1912">
            <v>0</v>
          </cell>
        </row>
        <row r="1914">
          <cell r="N1914">
            <v>5196</v>
          </cell>
        </row>
        <row r="1915">
          <cell r="N1915">
            <v>6627</v>
          </cell>
        </row>
        <row r="1916">
          <cell r="Q1916"/>
          <cell r="U1916"/>
          <cell r="V1916"/>
        </row>
        <row r="1917">
          <cell r="N1917">
            <v>0</v>
          </cell>
        </row>
        <row r="1918">
          <cell r="R1918"/>
          <cell r="T1918"/>
        </row>
        <row r="1919">
          <cell r="S1919"/>
          <cell r="W1919"/>
        </row>
        <row r="1920">
          <cell r="N1920">
            <v>0</v>
          </cell>
        </row>
        <row r="1922">
          <cell r="N1922">
            <v>0</v>
          </cell>
        </row>
        <row r="1923">
          <cell r="N1923">
            <v>0</v>
          </cell>
        </row>
        <row r="1924">
          <cell r="Q1924"/>
          <cell r="U1924"/>
          <cell r="V1924"/>
        </row>
        <row r="1925">
          <cell r="N1925">
            <v>0</v>
          </cell>
        </row>
        <row r="1926">
          <cell r="R1926"/>
          <cell r="T1926"/>
        </row>
        <row r="1927">
          <cell r="S1927"/>
          <cell r="W1927"/>
        </row>
        <row r="1928">
          <cell r="N1928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Q1932"/>
          <cell r="U1932"/>
          <cell r="V1932"/>
        </row>
        <row r="1933">
          <cell r="N1933">
            <v>0</v>
          </cell>
        </row>
        <row r="1934">
          <cell r="R1934"/>
          <cell r="T1934"/>
        </row>
        <row r="1935">
          <cell r="S1935"/>
          <cell r="W1935"/>
        </row>
        <row r="1936">
          <cell r="N1936">
            <v>0</v>
          </cell>
        </row>
        <row r="1938">
          <cell r="N1938">
            <v>51597</v>
          </cell>
        </row>
        <row r="1939">
          <cell r="N1939">
            <v>0</v>
          </cell>
        </row>
        <row r="1940">
          <cell r="Q1940"/>
          <cell r="U1940"/>
          <cell r="V1940"/>
        </row>
        <row r="1941">
          <cell r="N1941">
            <v>0</v>
          </cell>
        </row>
        <row r="1942">
          <cell r="R1942"/>
          <cell r="T1942"/>
        </row>
        <row r="1943">
          <cell r="S1943"/>
          <cell r="W1943"/>
        </row>
        <row r="1944">
          <cell r="N1944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Q1948"/>
          <cell r="U1948"/>
          <cell r="V1948"/>
        </row>
        <row r="1949">
          <cell r="N1949">
            <v>0</v>
          </cell>
        </row>
        <row r="1950">
          <cell r="R1950"/>
          <cell r="T1950"/>
        </row>
        <row r="1951">
          <cell r="S1951"/>
          <cell r="W1951"/>
        </row>
        <row r="1952">
          <cell r="N1952">
            <v>0</v>
          </cell>
        </row>
        <row r="1962">
          <cell r="N1962">
            <v>240995</v>
          </cell>
        </row>
        <row r="1963">
          <cell r="N1963">
            <v>0</v>
          </cell>
        </row>
        <row r="1964">
          <cell r="Q1964">
            <v>0</v>
          </cell>
          <cell r="U1964">
            <v>0</v>
          </cell>
          <cell r="V1964">
            <v>343600</v>
          </cell>
        </row>
        <row r="1965">
          <cell r="N1965">
            <v>0</v>
          </cell>
        </row>
        <row r="1966">
          <cell r="R1966"/>
          <cell r="T1966"/>
        </row>
        <row r="1967">
          <cell r="S1967">
            <v>370</v>
          </cell>
          <cell r="W1967">
            <v>583</v>
          </cell>
        </row>
        <row r="1968">
          <cell r="N1968">
            <v>0</v>
          </cell>
        </row>
        <row r="1970">
          <cell r="N1970">
            <v>65303</v>
          </cell>
        </row>
        <row r="1971">
          <cell r="N1971">
            <v>756</v>
          </cell>
        </row>
        <row r="1972">
          <cell r="Q1972"/>
          <cell r="U1972">
            <v>18865</v>
          </cell>
          <cell r="V1972">
            <v>0</v>
          </cell>
        </row>
        <row r="1973">
          <cell r="N1973">
            <v>0</v>
          </cell>
        </row>
        <row r="1974">
          <cell r="R1974">
            <v>1104</v>
          </cell>
          <cell r="T1974">
            <v>0</v>
          </cell>
        </row>
        <row r="1975">
          <cell r="S1975">
            <v>47075</v>
          </cell>
          <cell r="W1975">
            <v>16900</v>
          </cell>
        </row>
        <row r="1976">
          <cell r="N1976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Q1980"/>
          <cell r="U1980"/>
          <cell r="V1980"/>
        </row>
        <row r="1981">
          <cell r="N1981">
            <v>0</v>
          </cell>
        </row>
        <row r="1982">
          <cell r="R1982"/>
          <cell r="T1982"/>
        </row>
        <row r="1983">
          <cell r="S1983"/>
          <cell r="W1983"/>
        </row>
        <row r="1984">
          <cell r="N1984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Q1988"/>
          <cell r="U1988"/>
          <cell r="V1988"/>
        </row>
        <row r="1989">
          <cell r="N1989">
            <v>0</v>
          </cell>
        </row>
        <row r="1990">
          <cell r="R1990"/>
          <cell r="T1990"/>
        </row>
        <row r="1991">
          <cell r="S1991"/>
          <cell r="W1991"/>
        </row>
        <row r="1992">
          <cell r="N1992">
            <v>0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Q1996"/>
          <cell r="U1996"/>
          <cell r="V1996"/>
        </row>
        <row r="1997">
          <cell r="N1997">
            <v>0</v>
          </cell>
        </row>
        <row r="1998">
          <cell r="R1998"/>
          <cell r="T1998"/>
        </row>
        <row r="1999">
          <cell r="S1999"/>
          <cell r="W1999"/>
        </row>
        <row r="2000">
          <cell r="N2000">
            <v>0</v>
          </cell>
        </row>
        <row r="2002">
          <cell r="N2002">
            <v>15511</v>
          </cell>
        </row>
        <row r="2003">
          <cell r="N2003">
            <v>0</v>
          </cell>
        </row>
        <row r="2004">
          <cell r="Q2004"/>
          <cell r="U2004"/>
          <cell r="V2004"/>
        </row>
        <row r="2005">
          <cell r="N2005">
            <v>0</v>
          </cell>
        </row>
        <row r="2006">
          <cell r="R2006"/>
        </row>
        <row r="2007">
          <cell r="S2007"/>
          <cell r="W2007"/>
        </row>
        <row r="2008">
          <cell r="N2008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Q2020"/>
          <cell r="U2020"/>
          <cell r="V2020"/>
        </row>
        <row r="2021">
          <cell r="N2021">
            <v>0</v>
          </cell>
        </row>
        <row r="2022">
          <cell r="R2022"/>
          <cell r="T2022"/>
        </row>
        <row r="2023">
          <cell r="S2023"/>
          <cell r="W2023"/>
        </row>
        <row r="2024">
          <cell r="N2024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Q2028"/>
          <cell r="U2028"/>
          <cell r="V2028"/>
        </row>
        <row r="2029">
          <cell r="N2029">
            <v>0</v>
          </cell>
        </row>
        <row r="2030">
          <cell r="R2030"/>
          <cell r="T2030"/>
        </row>
        <row r="2031">
          <cell r="S2031"/>
          <cell r="W2031"/>
        </row>
        <row r="2032">
          <cell r="N2032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Q2036"/>
          <cell r="U2036"/>
          <cell r="V2036"/>
        </row>
        <row r="2037">
          <cell r="N2037">
            <v>0</v>
          </cell>
        </row>
        <row r="2038">
          <cell r="R2038"/>
          <cell r="T2038"/>
        </row>
        <row r="2039">
          <cell r="S2039"/>
          <cell r="W2039"/>
        </row>
        <row r="2040">
          <cell r="N2040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Q2044"/>
          <cell r="U2044"/>
          <cell r="V2044"/>
        </row>
        <row r="2045">
          <cell r="N2045">
            <v>0</v>
          </cell>
        </row>
        <row r="2046">
          <cell r="R2046"/>
          <cell r="T2046"/>
        </row>
        <row r="2047">
          <cell r="S2047"/>
          <cell r="W2047"/>
        </row>
        <row r="2048">
          <cell r="N2048">
            <v>0</v>
          </cell>
        </row>
        <row r="2050">
          <cell r="N2050">
            <v>0</v>
          </cell>
        </row>
        <row r="2051">
          <cell r="N2051">
            <v>0</v>
          </cell>
        </row>
        <row r="2052">
          <cell r="Q2052"/>
          <cell r="U2052"/>
          <cell r="V2052"/>
        </row>
        <row r="2053">
          <cell r="N2053">
            <v>0</v>
          </cell>
        </row>
        <row r="2054">
          <cell r="R2054"/>
          <cell r="T2054"/>
        </row>
        <row r="2055">
          <cell r="S2055"/>
          <cell r="W2055"/>
        </row>
        <row r="2056">
          <cell r="N2056">
            <v>0</v>
          </cell>
        </row>
        <row r="2058">
          <cell r="N2058">
            <v>0</v>
          </cell>
        </row>
        <row r="2059">
          <cell r="N2059">
            <v>0</v>
          </cell>
        </row>
        <row r="2060">
          <cell r="Q2060"/>
          <cell r="U2060"/>
          <cell r="V2060"/>
        </row>
        <row r="2061">
          <cell r="N2061">
            <v>0</v>
          </cell>
        </row>
        <row r="2062">
          <cell r="R2062"/>
          <cell r="T2062"/>
        </row>
        <row r="2063">
          <cell r="S2063"/>
          <cell r="W2063"/>
        </row>
        <row r="2064">
          <cell r="N2064">
            <v>0</v>
          </cell>
        </row>
        <row r="2074">
          <cell r="N2074">
            <v>0</v>
          </cell>
        </row>
        <row r="2075">
          <cell r="N2075">
            <v>0</v>
          </cell>
        </row>
        <row r="2076">
          <cell r="Q2076"/>
          <cell r="U2076"/>
          <cell r="V2076"/>
        </row>
        <row r="2077">
          <cell r="N2077">
            <v>0</v>
          </cell>
        </row>
        <row r="2078">
          <cell r="R2078"/>
          <cell r="T2078"/>
        </row>
        <row r="2079">
          <cell r="S2079"/>
          <cell r="W2079"/>
        </row>
        <row r="2080">
          <cell r="N2080">
            <v>0</v>
          </cell>
        </row>
        <row r="2082">
          <cell r="N2082">
            <v>20900</v>
          </cell>
        </row>
        <row r="2083">
          <cell r="N2083">
            <v>300</v>
          </cell>
        </row>
        <row r="2084">
          <cell r="Q2084"/>
          <cell r="U2084"/>
          <cell r="V2084"/>
        </row>
        <row r="2085">
          <cell r="N2085">
            <v>0</v>
          </cell>
        </row>
        <row r="2086">
          <cell r="R2086">
            <v>26000</v>
          </cell>
          <cell r="T2086">
            <v>0</v>
          </cell>
        </row>
        <row r="2087">
          <cell r="S2087"/>
          <cell r="W2087"/>
        </row>
        <row r="2088">
          <cell r="N2088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Q2092"/>
          <cell r="U2092"/>
          <cell r="V2092"/>
        </row>
        <row r="2093">
          <cell r="N2093">
            <v>0</v>
          </cell>
        </row>
        <row r="2094">
          <cell r="R2094"/>
          <cell r="T2094"/>
        </row>
        <row r="2095">
          <cell r="S2095"/>
          <cell r="W2095"/>
        </row>
        <row r="2096">
          <cell r="N2096">
            <v>0</v>
          </cell>
        </row>
        <row r="2098">
          <cell r="N2098">
            <v>0</v>
          </cell>
        </row>
        <row r="2099">
          <cell r="N2099">
            <v>0</v>
          </cell>
        </row>
        <row r="2100">
          <cell r="Q2100"/>
          <cell r="U2100"/>
          <cell r="V2100"/>
        </row>
        <row r="2101">
          <cell r="N2101">
            <v>0</v>
          </cell>
        </row>
        <row r="2102">
          <cell r="R2102"/>
          <cell r="T2102"/>
        </row>
        <row r="2103">
          <cell r="S2103"/>
          <cell r="W2103"/>
        </row>
        <row r="2104">
          <cell r="N2104">
            <v>0</v>
          </cell>
        </row>
        <row r="2106">
          <cell r="N2106">
            <v>127724</v>
          </cell>
        </row>
        <row r="2107">
          <cell r="N2107">
            <v>0</v>
          </cell>
        </row>
        <row r="2108">
          <cell r="Q2108"/>
          <cell r="U2108"/>
          <cell r="V2108"/>
        </row>
        <row r="2109">
          <cell r="N2109">
            <v>0</v>
          </cell>
        </row>
        <row r="2110">
          <cell r="R2110"/>
          <cell r="T2110"/>
        </row>
        <row r="2111">
          <cell r="S2111"/>
          <cell r="W2111"/>
        </row>
        <row r="2112">
          <cell r="N2112">
            <v>0</v>
          </cell>
        </row>
        <row r="2114">
          <cell r="N2114">
            <v>0</v>
          </cell>
        </row>
        <row r="2115">
          <cell r="N2115">
            <v>0</v>
          </cell>
        </row>
        <row r="2116">
          <cell r="Q2116"/>
          <cell r="U2116"/>
          <cell r="V2116"/>
        </row>
        <row r="2117">
          <cell r="N2117">
            <v>0</v>
          </cell>
        </row>
        <row r="2118">
          <cell r="R2118"/>
          <cell r="T2118"/>
        </row>
        <row r="2119">
          <cell r="S2119"/>
          <cell r="W2119"/>
        </row>
        <row r="2120">
          <cell r="N2120">
            <v>0</v>
          </cell>
        </row>
        <row r="2130">
          <cell r="N2130">
            <v>92008</v>
          </cell>
        </row>
        <row r="2131">
          <cell r="N2131">
            <v>557</v>
          </cell>
        </row>
        <row r="2132">
          <cell r="Q2132"/>
          <cell r="U2132"/>
          <cell r="V2132"/>
        </row>
        <row r="2133">
          <cell r="N2133">
            <v>0</v>
          </cell>
        </row>
        <row r="2134">
          <cell r="R2134">
            <v>1628</v>
          </cell>
          <cell r="T2134">
            <v>0</v>
          </cell>
        </row>
        <row r="2135">
          <cell r="S2135">
            <v>116479</v>
          </cell>
          <cell r="W2135">
            <v>0</v>
          </cell>
        </row>
        <row r="2136">
          <cell r="N2136">
            <v>0</v>
          </cell>
        </row>
        <row r="2138">
          <cell r="N2138">
            <v>218415</v>
          </cell>
        </row>
        <row r="2139">
          <cell r="N2139">
            <v>1493</v>
          </cell>
        </row>
        <row r="2140">
          <cell r="Q2140"/>
          <cell r="U2140"/>
          <cell r="V2140"/>
        </row>
        <row r="2141">
          <cell r="N2141">
            <v>0</v>
          </cell>
        </row>
        <row r="2142">
          <cell r="R2142">
            <v>25139</v>
          </cell>
          <cell r="T2142">
            <v>0</v>
          </cell>
        </row>
        <row r="2143">
          <cell r="S2143">
            <v>234438</v>
          </cell>
          <cell r="W2143">
            <v>0</v>
          </cell>
        </row>
        <row r="2144">
          <cell r="N2144">
            <v>0</v>
          </cell>
        </row>
        <row r="2146">
          <cell r="N2146">
            <v>0</v>
          </cell>
        </row>
        <row r="2147">
          <cell r="N2147">
            <v>0</v>
          </cell>
        </row>
        <row r="2148">
          <cell r="Q2148"/>
          <cell r="U2148"/>
          <cell r="V2148"/>
        </row>
        <row r="2149">
          <cell r="N2149">
            <v>0</v>
          </cell>
        </row>
        <row r="2150">
          <cell r="R2150"/>
          <cell r="T2150"/>
        </row>
        <row r="2151">
          <cell r="S2151"/>
          <cell r="W2151"/>
        </row>
        <row r="2152">
          <cell r="N2152">
            <v>0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Q2156"/>
          <cell r="U2156"/>
          <cell r="V2156"/>
        </row>
        <row r="2157">
          <cell r="N2157">
            <v>0</v>
          </cell>
        </row>
        <row r="2158">
          <cell r="R2158"/>
          <cell r="T2158"/>
        </row>
        <row r="2159">
          <cell r="S2159"/>
          <cell r="W2159"/>
        </row>
        <row r="2160">
          <cell r="N2160">
            <v>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Q2164"/>
          <cell r="U2164"/>
          <cell r="V2164"/>
        </row>
        <row r="2165">
          <cell r="N2165">
            <v>0</v>
          </cell>
        </row>
        <row r="2166">
          <cell r="R2166"/>
          <cell r="T2166"/>
        </row>
        <row r="2167">
          <cell r="S2167"/>
          <cell r="W2167"/>
        </row>
        <row r="2168">
          <cell r="N2168">
            <v>0</v>
          </cell>
        </row>
        <row r="2170">
          <cell r="N2170">
            <v>58679</v>
          </cell>
        </row>
        <row r="2171">
          <cell r="N2171">
            <v>0</v>
          </cell>
        </row>
        <row r="2172">
          <cell r="Q2172"/>
          <cell r="U2172"/>
          <cell r="V2172"/>
        </row>
        <row r="2173">
          <cell r="N2173">
            <v>0</v>
          </cell>
        </row>
        <row r="2174">
          <cell r="R2174"/>
          <cell r="T2174"/>
        </row>
        <row r="2175">
          <cell r="S2175"/>
          <cell r="W2175"/>
        </row>
        <row r="2176">
          <cell r="N2176">
            <v>0</v>
          </cell>
        </row>
        <row r="2186">
          <cell r="N2186">
            <v>0</v>
          </cell>
        </row>
        <row r="2187">
          <cell r="N2187">
            <v>0</v>
          </cell>
        </row>
        <row r="2188">
          <cell r="Q2188"/>
          <cell r="U2188"/>
          <cell r="V2188"/>
        </row>
        <row r="2189">
          <cell r="N2189">
            <v>0</v>
          </cell>
        </row>
        <row r="2190">
          <cell r="R2190"/>
          <cell r="T2190"/>
        </row>
        <row r="2191">
          <cell r="S2191"/>
          <cell r="W2191"/>
        </row>
        <row r="2192">
          <cell r="N2192">
            <v>0</v>
          </cell>
        </row>
        <row r="2194">
          <cell r="N2194">
            <v>115413</v>
          </cell>
        </row>
        <row r="2195">
          <cell r="N2195">
            <v>600</v>
          </cell>
        </row>
        <row r="2196">
          <cell r="Q2196"/>
          <cell r="U2196"/>
          <cell r="V2196"/>
        </row>
        <row r="2197">
          <cell r="N2197">
            <v>0</v>
          </cell>
        </row>
        <row r="2198">
          <cell r="R2198">
            <v>5213</v>
          </cell>
          <cell r="T2198">
            <v>0</v>
          </cell>
        </row>
        <row r="2199">
          <cell r="S2199">
            <v>109571</v>
          </cell>
          <cell r="W2199">
            <v>0</v>
          </cell>
        </row>
        <row r="2200">
          <cell r="N2200">
            <v>8443</v>
          </cell>
        </row>
        <row r="2202">
          <cell r="N2202">
            <v>0</v>
          </cell>
        </row>
        <row r="2203">
          <cell r="N2203">
            <v>0</v>
          </cell>
        </row>
        <row r="2204">
          <cell r="Q2204"/>
          <cell r="U2204"/>
          <cell r="V2204"/>
        </row>
        <row r="2205">
          <cell r="N2205">
            <v>0</v>
          </cell>
        </row>
        <row r="2206">
          <cell r="R2206"/>
          <cell r="T2206"/>
        </row>
        <row r="2207">
          <cell r="S2207"/>
          <cell r="W2207"/>
        </row>
        <row r="2208">
          <cell r="N2208">
            <v>0</v>
          </cell>
        </row>
        <row r="2210">
          <cell r="N2210">
            <v>0</v>
          </cell>
        </row>
        <row r="2211">
          <cell r="N2211">
            <v>0</v>
          </cell>
        </row>
        <row r="2212">
          <cell r="Q2212"/>
          <cell r="U2212"/>
          <cell r="V2212"/>
        </row>
        <row r="2213">
          <cell r="N2213">
            <v>0</v>
          </cell>
        </row>
        <row r="2214">
          <cell r="R2214"/>
          <cell r="T2214"/>
        </row>
        <row r="2215">
          <cell r="S2215"/>
          <cell r="W2215"/>
        </row>
        <row r="2216">
          <cell r="N2216">
            <v>0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Q2220"/>
          <cell r="U2220"/>
          <cell r="V2220"/>
        </row>
        <row r="2221">
          <cell r="N2221">
            <v>0</v>
          </cell>
        </row>
        <row r="2222">
          <cell r="R2222"/>
          <cell r="T2222"/>
        </row>
        <row r="2223">
          <cell r="S2223"/>
          <cell r="W2223"/>
        </row>
        <row r="2224">
          <cell r="N2224">
            <v>0</v>
          </cell>
        </row>
        <row r="2226">
          <cell r="N2226">
            <v>29861</v>
          </cell>
        </row>
        <row r="2227">
          <cell r="N2227">
            <v>0</v>
          </cell>
        </row>
        <row r="2228">
          <cell r="Q2228"/>
          <cell r="U2228"/>
          <cell r="V2228"/>
        </row>
        <row r="2229">
          <cell r="N2229">
            <v>0</v>
          </cell>
        </row>
        <row r="2230">
          <cell r="R2230"/>
          <cell r="T2230"/>
        </row>
        <row r="2231">
          <cell r="S2231"/>
          <cell r="W2231"/>
        </row>
        <row r="2232">
          <cell r="N2232">
            <v>0</v>
          </cell>
        </row>
        <row r="2242">
          <cell r="N2242">
            <v>563400</v>
          </cell>
        </row>
        <row r="2243">
          <cell r="N2243">
            <v>9400</v>
          </cell>
        </row>
        <row r="2244">
          <cell r="Q2244">
            <v>0</v>
          </cell>
          <cell r="U2244">
            <v>0</v>
          </cell>
          <cell r="V2244">
            <v>324900</v>
          </cell>
        </row>
        <row r="2245">
          <cell r="N2245">
            <v>0</v>
          </cell>
        </row>
        <row r="2246">
          <cell r="R2246">
            <v>0</v>
          </cell>
          <cell r="T2246">
            <v>0</v>
          </cell>
        </row>
        <row r="2247">
          <cell r="S2247">
            <v>485300</v>
          </cell>
          <cell r="W2247">
            <v>0</v>
          </cell>
        </row>
        <row r="2248">
          <cell r="N2248">
            <v>0</v>
          </cell>
        </row>
        <row r="2250">
          <cell r="N2250">
            <v>93800</v>
          </cell>
        </row>
        <row r="2251">
          <cell r="N2251">
            <v>4700</v>
          </cell>
        </row>
        <row r="2252">
          <cell r="Q2252"/>
          <cell r="U2252"/>
          <cell r="V2252"/>
        </row>
        <row r="2253">
          <cell r="N2253">
            <v>4100</v>
          </cell>
        </row>
        <row r="2254">
          <cell r="R2254">
            <v>9800</v>
          </cell>
          <cell r="T2254"/>
        </row>
        <row r="2255">
          <cell r="S2255">
            <v>56300</v>
          </cell>
          <cell r="W2255">
            <v>0</v>
          </cell>
        </row>
        <row r="2256">
          <cell r="N2256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Q2260"/>
          <cell r="U2260"/>
          <cell r="V2260"/>
        </row>
        <row r="2261">
          <cell r="N2261">
            <v>0</v>
          </cell>
        </row>
        <row r="2262">
          <cell r="R2262"/>
          <cell r="T2262"/>
        </row>
        <row r="2263">
          <cell r="S2263"/>
          <cell r="W2263"/>
        </row>
        <row r="2264">
          <cell r="N2264">
            <v>0</v>
          </cell>
        </row>
        <row r="2266">
          <cell r="N2266">
            <v>25611</v>
          </cell>
        </row>
        <row r="2267">
          <cell r="N2267">
            <v>0</v>
          </cell>
        </row>
        <row r="2268">
          <cell r="Q2268"/>
          <cell r="U2268"/>
          <cell r="V2268"/>
        </row>
        <row r="2269">
          <cell r="N2269">
            <v>0</v>
          </cell>
        </row>
        <row r="2270">
          <cell r="R2270"/>
          <cell r="T2270"/>
        </row>
        <row r="2271">
          <cell r="S2271"/>
          <cell r="W2271"/>
        </row>
        <row r="2272">
          <cell r="N2272">
            <v>0</v>
          </cell>
        </row>
        <row r="2274">
          <cell r="N2274">
            <v>0</v>
          </cell>
        </row>
        <row r="2275">
          <cell r="N2275">
            <v>0</v>
          </cell>
        </row>
        <row r="2276">
          <cell r="Q2276"/>
          <cell r="U2276"/>
          <cell r="V2276"/>
        </row>
        <row r="2277">
          <cell r="N2277">
            <v>0</v>
          </cell>
        </row>
        <row r="2278">
          <cell r="R2278"/>
          <cell r="T2278"/>
        </row>
        <row r="2279">
          <cell r="S2279"/>
          <cell r="W2279"/>
        </row>
        <row r="2280">
          <cell r="N2280">
            <v>0</v>
          </cell>
        </row>
        <row r="2282">
          <cell r="N2282">
            <v>46936</v>
          </cell>
        </row>
        <row r="2283">
          <cell r="N2283">
            <v>0</v>
          </cell>
        </row>
        <row r="2284">
          <cell r="Q2284"/>
          <cell r="U2284"/>
          <cell r="V2284"/>
        </row>
        <row r="2285">
          <cell r="N2285">
            <v>0</v>
          </cell>
        </row>
        <row r="2286">
          <cell r="R2286"/>
          <cell r="T2286"/>
        </row>
        <row r="2287">
          <cell r="S2287"/>
          <cell r="W2287"/>
        </row>
        <row r="2288">
          <cell r="N2288">
            <v>0</v>
          </cell>
        </row>
        <row r="2298">
          <cell r="N2298">
            <v>0</v>
          </cell>
        </row>
        <row r="2299">
          <cell r="N2299">
            <v>0</v>
          </cell>
        </row>
        <row r="2300">
          <cell r="Q2300"/>
          <cell r="U2300"/>
          <cell r="V2300"/>
        </row>
        <row r="2301">
          <cell r="N2301">
            <v>0</v>
          </cell>
        </row>
        <row r="2302">
          <cell r="R2302"/>
          <cell r="T2302"/>
        </row>
        <row r="2303">
          <cell r="S2303"/>
          <cell r="W2303"/>
        </row>
        <row r="2304">
          <cell r="N2304">
            <v>0</v>
          </cell>
        </row>
        <row r="2306">
          <cell r="N2306">
            <v>6100</v>
          </cell>
        </row>
        <row r="2307">
          <cell r="N2307">
            <v>100</v>
          </cell>
        </row>
        <row r="2308">
          <cell r="Q2308">
            <v>0</v>
          </cell>
          <cell r="U2308">
            <v>0</v>
          </cell>
          <cell r="V2308">
            <v>0</v>
          </cell>
        </row>
        <row r="2309">
          <cell r="N2309">
            <v>0</v>
          </cell>
        </row>
        <row r="2310">
          <cell r="R2310"/>
          <cell r="T2310"/>
        </row>
        <row r="2311">
          <cell r="S2311">
            <v>6900</v>
          </cell>
          <cell r="W2311">
            <v>0</v>
          </cell>
        </row>
        <row r="2312">
          <cell r="N2312">
            <v>0</v>
          </cell>
        </row>
        <row r="2314">
          <cell r="N2314">
            <v>0</v>
          </cell>
        </row>
        <row r="2315">
          <cell r="N2315">
            <v>0</v>
          </cell>
        </row>
        <row r="2316">
          <cell r="Q2316"/>
          <cell r="U2316"/>
          <cell r="V2316"/>
        </row>
        <row r="2317">
          <cell r="N2317">
            <v>0</v>
          </cell>
        </row>
        <row r="2318">
          <cell r="R2318"/>
          <cell r="T2318"/>
        </row>
        <row r="2319">
          <cell r="S2319"/>
          <cell r="W2319"/>
        </row>
        <row r="2320">
          <cell r="N2320">
            <v>0</v>
          </cell>
        </row>
        <row r="2322">
          <cell r="N2322">
            <v>0</v>
          </cell>
        </row>
        <row r="2323">
          <cell r="N2323">
            <v>0</v>
          </cell>
        </row>
        <row r="2324">
          <cell r="Q2324"/>
          <cell r="U2324"/>
          <cell r="V2324"/>
        </row>
        <row r="2325">
          <cell r="N2325">
            <v>0</v>
          </cell>
        </row>
        <row r="2326">
          <cell r="R2326"/>
          <cell r="T2326"/>
        </row>
        <row r="2327">
          <cell r="S2327"/>
          <cell r="W2327"/>
        </row>
        <row r="2328">
          <cell r="N2328">
            <v>0</v>
          </cell>
        </row>
        <row r="2330">
          <cell r="N2330">
            <v>52600</v>
          </cell>
        </row>
        <row r="2331">
          <cell r="N2331">
            <v>0</v>
          </cell>
        </row>
        <row r="2332">
          <cell r="Q2332"/>
          <cell r="U2332"/>
          <cell r="V2332"/>
        </row>
        <row r="2333">
          <cell r="N2333">
            <v>0</v>
          </cell>
        </row>
        <row r="2334">
          <cell r="R2334"/>
          <cell r="T2334"/>
        </row>
        <row r="2335">
          <cell r="S2335"/>
          <cell r="W2335"/>
        </row>
        <row r="2336">
          <cell r="N2336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Q2340"/>
          <cell r="U2340"/>
          <cell r="V2340"/>
        </row>
        <row r="2341">
          <cell r="N2341">
            <v>0</v>
          </cell>
        </row>
        <row r="2342">
          <cell r="R2342"/>
          <cell r="T2342"/>
        </row>
        <row r="2343">
          <cell r="S2343"/>
          <cell r="W2343"/>
        </row>
        <row r="2344">
          <cell r="N2344">
            <v>0</v>
          </cell>
        </row>
        <row r="2354">
          <cell r="N2354">
            <v>0</v>
          </cell>
        </row>
        <row r="2355">
          <cell r="N2355">
            <v>0</v>
          </cell>
        </row>
        <row r="2356">
          <cell r="Q2356"/>
          <cell r="U2356"/>
          <cell r="V2356"/>
        </row>
        <row r="2357">
          <cell r="N2357">
            <v>0</v>
          </cell>
        </row>
        <row r="2358">
          <cell r="R2358"/>
          <cell r="T2358"/>
        </row>
        <row r="2359">
          <cell r="S2359"/>
          <cell r="W2359"/>
        </row>
        <row r="2360">
          <cell r="N2360">
            <v>0</v>
          </cell>
        </row>
        <row r="2362">
          <cell r="N2362">
            <v>41367</v>
          </cell>
        </row>
        <row r="2363">
          <cell r="N2363">
            <v>368</v>
          </cell>
        </row>
        <row r="2364">
          <cell r="Q2364"/>
          <cell r="U2364"/>
          <cell r="V2364"/>
        </row>
        <row r="2365">
          <cell r="N2365">
            <v>0</v>
          </cell>
        </row>
        <row r="2366">
          <cell r="R2366">
            <v>1873</v>
          </cell>
          <cell r="T2366">
            <v>0</v>
          </cell>
        </row>
        <row r="2367">
          <cell r="S2367">
            <v>45691</v>
          </cell>
          <cell r="W2367">
            <v>0</v>
          </cell>
        </row>
        <row r="2368">
          <cell r="N2368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Q2372"/>
          <cell r="U2372"/>
          <cell r="V2372"/>
        </row>
        <row r="2373">
          <cell r="N2373">
            <v>0</v>
          </cell>
        </row>
        <row r="2374">
          <cell r="R2374"/>
          <cell r="T2374"/>
        </row>
        <row r="2375">
          <cell r="S2375"/>
          <cell r="W2375"/>
        </row>
        <row r="2376">
          <cell r="N2376">
            <v>0</v>
          </cell>
        </row>
        <row r="2378">
          <cell r="N2378">
            <v>0</v>
          </cell>
        </row>
        <row r="2379">
          <cell r="N2379">
            <v>0</v>
          </cell>
        </row>
        <row r="2380">
          <cell r="Q2380"/>
          <cell r="U2380"/>
          <cell r="V2380"/>
        </row>
        <row r="2381">
          <cell r="N2381">
            <v>0</v>
          </cell>
        </row>
        <row r="2382">
          <cell r="R2382"/>
          <cell r="T2382"/>
        </row>
        <row r="2383">
          <cell r="S2383"/>
          <cell r="W2383"/>
        </row>
        <row r="2384">
          <cell r="N2384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Q2388"/>
          <cell r="U2388"/>
          <cell r="V2388"/>
        </row>
        <row r="2389">
          <cell r="N2389">
            <v>0</v>
          </cell>
        </row>
        <row r="2390">
          <cell r="R2390"/>
          <cell r="T2390"/>
        </row>
        <row r="2391">
          <cell r="S2391"/>
          <cell r="W2391"/>
        </row>
        <row r="2392">
          <cell r="N2392">
            <v>0</v>
          </cell>
        </row>
        <row r="2394">
          <cell r="N2394">
            <v>6224</v>
          </cell>
        </row>
        <row r="2395">
          <cell r="N2395">
            <v>0</v>
          </cell>
        </row>
        <row r="2396">
          <cell r="Q2396"/>
          <cell r="U2396"/>
          <cell r="V2396"/>
        </row>
        <row r="2397">
          <cell r="N2397">
            <v>0</v>
          </cell>
        </row>
        <row r="2398">
          <cell r="R2398"/>
          <cell r="T2398"/>
        </row>
        <row r="2399">
          <cell r="S2399"/>
          <cell r="W2399"/>
        </row>
        <row r="2400">
          <cell r="N2400">
            <v>0</v>
          </cell>
        </row>
        <row r="2410">
          <cell r="N2410">
            <v>228540</v>
          </cell>
        </row>
        <row r="2411">
          <cell r="N2411">
            <v>2537</v>
          </cell>
        </row>
        <row r="2412">
          <cell r="Q2412"/>
          <cell r="U2412"/>
          <cell r="V2412"/>
        </row>
        <row r="2413">
          <cell r="N2413">
            <v>0</v>
          </cell>
        </row>
        <row r="2414">
          <cell r="R2414"/>
          <cell r="T2414"/>
        </row>
        <row r="2415">
          <cell r="S2415">
            <v>276594</v>
          </cell>
          <cell r="W2415"/>
        </row>
        <row r="2416">
          <cell r="N2416">
            <v>0</v>
          </cell>
        </row>
        <row r="2418">
          <cell r="N2418">
            <v>30035</v>
          </cell>
        </row>
        <row r="2419">
          <cell r="N2419">
            <v>249</v>
          </cell>
        </row>
        <row r="2420">
          <cell r="Q2420"/>
          <cell r="U2420"/>
          <cell r="V2420"/>
        </row>
        <row r="2421">
          <cell r="N2421">
            <v>0</v>
          </cell>
        </row>
        <row r="2422">
          <cell r="R2422"/>
          <cell r="T2422"/>
        </row>
        <row r="2423">
          <cell r="S2423">
            <v>36884</v>
          </cell>
          <cell r="W2423">
            <v>0</v>
          </cell>
        </row>
        <row r="2424">
          <cell r="N2424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Q2428"/>
          <cell r="U2428"/>
          <cell r="V2428"/>
        </row>
        <row r="2429">
          <cell r="N2429">
            <v>0</v>
          </cell>
        </row>
        <row r="2430">
          <cell r="R2430"/>
          <cell r="T2430"/>
        </row>
        <row r="2431">
          <cell r="S2431"/>
          <cell r="W2431"/>
        </row>
        <row r="2432">
          <cell r="N2432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Q2436"/>
          <cell r="U2436"/>
          <cell r="V2436"/>
        </row>
        <row r="2437">
          <cell r="N2437">
            <v>0</v>
          </cell>
        </row>
        <row r="2438">
          <cell r="R2438"/>
          <cell r="T2438"/>
        </row>
        <row r="2439">
          <cell r="S2439"/>
          <cell r="W2439"/>
        </row>
        <row r="2440">
          <cell r="N2440">
            <v>0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Q2444"/>
          <cell r="U2444"/>
          <cell r="V2444"/>
        </row>
        <row r="2445">
          <cell r="N2445">
            <v>0</v>
          </cell>
        </row>
        <row r="2446">
          <cell r="R2446"/>
          <cell r="T2446"/>
        </row>
        <row r="2447">
          <cell r="S2447"/>
          <cell r="W2447"/>
        </row>
        <row r="2448">
          <cell r="N2448">
            <v>0</v>
          </cell>
        </row>
        <row r="2451">
          <cell r="N2451">
            <v>0</v>
          </cell>
        </row>
        <row r="2452">
          <cell r="Q2452"/>
          <cell r="U2452"/>
          <cell r="V2452"/>
        </row>
        <row r="2453">
          <cell r="N2453">
            <v>0</v>
          </cell>
        </row>
        <row r="2454">
          <cell r="R2454"/>
          <cell r="T2454"/>
        </row>
        <row r="2455">
          <cell r="S2455"/>
          <cell r="W2455"/>
        </row>
        <row r="2456">
          <cell r="N2456">
            <v>0</v>
          </cell>
        </row>
        <row r="2466">
          <cell r="N2466">
            <v>423116</v>
          </cell>
        </row>
        <row r="2467">
          <cell r="N2467">
            <v>1881</v>
          </cell>
        </row>
        <row r="2468">
          <cell r="Q2468">
            <v>0</v>
          </cell>
          <cell r="U2468">
            <v>0</v>
          </cell>
          <cell r="V2468">
            <v>869157</v>
          </cell>
        </row>
        <row r="2469">
          <cell r="N2469">
            <v>0</v>
          </cell>
        </row>
        <row r="2470">
          <cell r="R2470"/>
          <cell r="T2470"/>
        </row>
        <row r="2471">
          <cell r="S2471">
            <v>0</v>
          </cell>
          <cell r="W2471">
            <v>208</v>
          </cell>
        </row>
        <row r="2472">
          <cell r="N2472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Q2476"/>
          <cell r="U2476"/>
          <cell r="V2476"/>
        </row>
        <row r="2477">
          <cell r="N2477">
            <v>0</v>
          </cell>
        </row>
        <row r="2478">
          <cell r="R2478"/>
          <cell r="T2478"/>
        </row>
        <row r="2479">
          <cell r="S2479"/>
          <cell r="W2479"/>
        </row>
        <row r="2480">
          <cell r="N2480">
            <v>0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Q2484"/>
          <cell r="U2484"/>
          <cell r="V2484"/>
        </row>
        <row r="2485">
          <cell r="N2485">
            <v>0</v>
          </cell>
        </row>
        <row r="2486">
          <cell r="R2486"/>
          <cell r="T2486"/>
        </row>
        <row r="2487">
          <cell r="S2487"/>
          <cell r="W2487"/>
        </row>
        <row r="2488">
          <cell r="N2488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Q2492"/>
          <cell r="U2492"/>
          <cell r="V2492"/>
        </row>
        <row r="2493">
          <cell r="N2493">
            <v>0</v>
          </cell>
        </row>
        <row r="2494">
          <cell r="R2494"/>
          <cell r="T2494"/>
        </row>
        <row r="2495">
          <cell r="S2495"/>
          <cell r="W2495"/>
        </row>
        <row r="2496">
          <cell r="N2496">
            <v>0</v>
          </cell>
        </row>
        <row r="2498">
          <cell r="N2498">
            <v>8805</v>
          </cell>
        </row>
        <row r="2499">
          <cell r="N2499">
            <v>0</v>
          </cell>
        </row>
        <row r="2500">
          <cell r="Q2500"/>
          <cell r="U2500"/>
          <cell r="V2500"/>
        </row>
        <row r="2501">
          <cell r="N2501">
            <v>0</v>
          </cell>
        </row>
        <row r="2502">
          <cell r="R2502"/>
          <cell r="T2502"/>
        </row>
        <row r="2503">
          <cell r="S2503"/>
          <cell r="W2503"/>
        </row>
        <row r="2504">
          <cell r="N2504">
            <v>0</v>
          </cell>
        </row>
        <row r="2506">
          <cell r="N2506">
            <v>16105</v>
          </cell>
        </row>
        <row r="2507">
          <cell r="N2507">
            <v>0</v>
          </cell>
        </row>
        <row r="2508">
          <cell r="Q2508"/>
          <cell r="U2508"/>
          <cell r="V2508"/>
        </row>
        <row r="2509">
          <cell r="N2509">
            <v>0</v>
          </cell>
        </row>
        <row r="2510">
          <cell r="R2510"/>
          <cell r="T2510"/>
        </row>
        <row r="2511">
          <cell r="S2511"/>
          <cell r="W2511"/>
        </row>
        <row r="2512">
          <cell r="N2512">
            <v>0</v>
          </cell>
        </row>
        <row r="2522">
          <cell r="N2522">
            <v>0</v>
          </cell>
        </row>
        <row r="2523">
          <cell r="N2523">
            <v>0</v>
          </cell>
        </row>
        <row r="2524">
          <cell r="Q2524"/>
          <cell r="U2524"/>
          <cell r="V2524"/>
        </row>
        <row r="2525">
          <cell r="N2525">
            <v>0</v>
          </cell>
        </row>
        <row r="2526">
          <cell r="R2526"/>
          <cell r="T2526"/>
        </row>
        <row r="2527">
          <cell r="S2527"/>
          <cell r="W2527"/>
        </row>
        <row r="2528">
          <cell r="N2528">
            <v>0</v>
          </cell>
        </row>
        <row r="2530">
          <cell r="N2530">
            <v>98998</v>
          </cell>
        </row>
        <row r="2531">
          <cell r="N2531">
            <v>289</v>
          </cell>
        </row>
        <row r="2532">
          <cell r="Q2532"/>
          <cell r="U2532"/>
          <cell r="V2532"/>
        </row>
        <row r="2533">
          <cell r="N2533">
            <v>0</v>
          </cell>
        </row>
        <row r="2534">
          <cell r="R2534"/>
          <cell r="T2534"/>
        </row>
        <row r="2535">
          <cell r="S2535">
            <v>96956.099999999991</v>
          </cell>
          <cell r="W2535">
            <v>17109.899999999998</v>
          </cell>
        </row>
        <row r="2536">
          <cell r="N2536">
            <v>0</v>
          </cell>
        </row>
        <row r="2538">
          <cell r="N2538">
            <v>0</v>
          </cell>
        </row>
        <row r="2539">
          <cell r="N2539">
            <v>0</v>
          </cell>
        </row>
        <row r="2540">
          <cell r="Q2540"/>
          <cell r="U2540"/>
          <cell r="V2540"/>
        </row>
        <row r="2541">
          <cell r="N2541">
            <v>0</v>
          </cell>
        </row>
        <row r="2542">
          <cell r="R2542"/>
          <cell r="T2542"/>
        </row>
        <row r="2543">
          <cell r="S2543"/>
          <cell r="W2543"/>
        </row>
        <row r="2544">
          <cell r="N2544">
            <v>0</v>
          </cell>
        </row>
        <row r="2546">
          <cell r="N2546">
            <v>0</v>
          </cell>
        </row>
        <row r="2547">
          <cell r="N2547">
            <v>0</v>
          </cell>
        </row>
        <row r="2548">
          <cell r="Q2548"/>
          <cell r="U2548"/>
          <cell r="V2548"/>
        </row>
        <row r="2549">
          <cell r="N2549">
            <v>0</v>
          </cell>
        </row>
        <row r="2550">
          <cell r="R2550"/>
          <cell r="T2550"/>
        </row>
        <row r="2551">
          <cell r="S2551"/>
          <cell r="W2551"/>
        </row>
        <row r="2552">
          <cell r="N2552">
            <v>0</v>
          </cell>
        </row>
        <row r="2554">
          <cell r="N2554">
            <v>0</v>
          </cell>
        </row>
        <row r="2555">
          <cell r="N2555">
            <v>0</v>
          </cell>
        </row>
        <row r="2556">
          <cell r="Q2556"/>
          <cell r="U2556"/>
          <cell r="V2556"/>
        </row>
        <row r="2557">
          <cell r="N2557">
            <v>0</v>
          </cell>
        </row>
        <row r="2558">
          <cell r="R2558"/>
          <cell r="T2558"/>
        </row>
        <row r="2559">
          <cell r="S2559"/>
          <cell r="W2559"/>
        </row>
        <row r="2560">
          <cell r="N2560">
            <v>0</v>
          </cell>
        </row>
        <row r="2562">
          <cell r="N2562">
            <v>14769</v>
          </cell>
        </row>
        <row r="2563">
          <cell r="N2563">
            <v>0</v>
          </cell>
        </row>
        <row r="2564">
          <cell r="Q2564"/>
          <cell r="U2564"/>
          <cell r="V2564"/>
        </row>
        <row r="2565">
          <cell r="N2565">
            <v>0</v>
          </cell>
        </row>
        <row r="2566">
          <cell r="R2566"/>
          <cell r="T2566"/>
        </row>
        <row r="2567">
          <cell r="S2567"/>
          <cell r="W2567"/>
        </row>
        <row r="2568">
          <cell r="N2568">
            <v>0</v>
          </cell>
        </row>
        <row r="2578">
          <cell r="N2578">
            <v>267572</v>
          </cell>
        </row>
        <row r="2579">
          <cell r="N2579">
            <v>1343</v>
          </cell>
        </row>
        <row r="2580">
          <cell r="Q2580">
            <v>0</v>
          </cell>
          <cell r="U2580">
            <v>0</v>
          </cell>
          <cell r="V2580">
            <v>202024</v>
          </cell>
        </row>
        <row r="2581">
          <cell r="N2581">
            <v>0</v>
          </cell>
        </row>
        <row r="2582">
          <cell r="R2582"/>
          <cell r="T2582"/>
        </row>
        <row r="2583">
          <cell r="S2583">
            <v>165209</v>
          </cell>
          <cell r="W2583">
            <v>0</v>
          </cell>
        </row>
        <row r="2584">
          <cell r="N2584">
            <v>0</v>
          </cell>
        </row>
        <row r="2586">
          <cell r="N2586">
            <v>94067</v>
          </cell>
        </row>
        <row r="2587">
          <cell r="N2587">
            <v>1456</v>
          </cell>
        </row>
        <row r="2588">
          <cell r="Q2588"/>
          <cell r="U2588"/>
          <cell r="V2588"/>
        </row>
        <row r="2589">
          <cell r="N2589">
            <v>0</v>
          </cell>
        </row>
        <row r="2590">
          <cell r="R2590"/>
          <cell r="T2590"/>
        </row>
        <row r="2591">
          <cell r="S2591">
            <v>115423</v>
          </cell>
          <cell r="W2591">
            <v>0</v>
          </cell>
        </row>
        <row r="2592">
          <cell r="N2592">
            <v>0</v>
          </cell>
        </row>
        <row r="2594">
          <cell r="N2594">
            <v>0</v>
          </cell>
        </row>
        <row r="2595">
          <cell r="N2595">
            <v>0</v>
          </cell>
        </row>
        <row r="2596">
          <cell r="Q2596"/>
          <cell r="U2596"/>
          <cell r="V2596"/>
        </row>
        <row r="2597">
          <cell r="N2597">
            <v>0</v>
          </cell>
        </row>
        <row r="2598">
          <cell r="R2598"/>
          <cell r="T2598"/>
        </row>
        <row r="2599">
          <cell r="S2599"/>
          <cell r="W2599"/>
        </row>
        <row r="2600">
          <cell r="N2600">
            <v>0</v>
          </cell>
        </row>
        <row r="2602">
          <cell r="N2602">
            <v>0</v>
          </cell>
        </row>
        <row r="2603">
          <cell r="N2603">
            <v>0</v>
          </cell>
        </row>
        <row r="2604">
          <cell r="Q2604"/>
          <cell r="U2604"/>
          <cell r="V2604"/>
        </row>
        <row r="2605">
          <cell r="N2605">
            <v>0</v>
          </cell>
        </row>
        <row r="2606">
          <cell r="R2606"/>
          <cell r="T2606"/>
        </row>
        <row r="2607">
          <cell r="S2607"/>
          <cell r="W2607"/>
        </row>
        <row r="2608">
          <cell r="N2608">
            <v>0</v>
          </cell>
        </row>
        <row r="2610">
          <cell r="N2610">
            <v>0</v>
          </cell>
        </row>
        <row r="2611">
          <cell r="N2611">
            <v>0</v>
          </cell>
        </row>
        <row r="2612">
          <cell r="Q2612"/>
          <cell r="U2612"/>
          <cell r="V2612"/>
        </row>
        <row r="2613">
          <cell r="N2613">
            <v>0</v>
          </cell>
        </row>
        <row r="2614">
          <cell r="R2614"/>
          <cell r="T2614"/>
        </row>
        <row r="2615">
          <cell r="S2615"/>
          <cell r="W2615"/>
        </row>
        <row r="2616">
          <cell r="N2616">
            <v>0</v>
          </cell>
        </row>
        <row r="2618">
          <cell r="N2618">
            <v>62892</v>
          </cell>
        </row>
        <row r="2619">
          <cell r="N2619">
            <v>0</v>
          </cell>
        </row>
        <row r="2620">
          <cell r="Q2620"/>
          <cell r="U2620"/>
          <cell r="V2620"/>
        </row>
        <row r="2621">
          <cell r="N2621">
            <v>0</v>
          </cell>
        </row>
        <row r="2622">
          <cell r="R2622"/>
          <cell r="T2622"/>
        </row>
        <row r="2623">
          <cell r="S2623"/>
          <cell r="W2623"/>
        </row>
        <row r="2624">
          <cell r="N2624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Q2636"/>
          <cell r="U2636"/>
          <cell r="V2636"/>
        </row>
        <row r="2637">
          <cell r="N2637">
            <v>0</v>
          </cell>
        </row>
        <row r="2638">
          <cell r="R2638"/>
          <cell r="T2638"/>
        </row>
        <row r="2639">
          <cell r="S2639"/>
          <cell r="W2639"/>
        </row>
        <row r="2640">
          <cell r="N2640">
            <v>0</v>
          </cell>
        </row>
        <row r="2642">
          <cell r="N2642">
            <v>33988</v>
          </cell>
        </row>
        <row r="2643">
          <cell r="N2643">
            <v>249</v>
          </cell>
        </row>
        <row r="2644">
          <cell r="Q2644"/>
          <cell r="U2644"/>
          <cell r="V2644"/>
        </row>
        <row r="2645">
          <cell r="N2645">
            <v>0</v>
          </cell>
        </row>
        <row r="2646">
          <cell r="R2646"/>
          <cell r="T2646"/>
        </row>
        <row r="2647">
          <cell r="S2647">
            <v>42010</v>
          </cell>
          <cell r="W2647">
            <v>0</v>
          </cell>
        </row>
        <row r="2648">
          <cell r="N2648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Q2652"/>
          <cell r="U2652"/>
          <cell r="V2652"/>
        </row>
        <row r="2653">
          <cell r="N2653">
            <v>0</v>
          </cell>
        </row>
        <row r="2654">
          <cell r="R2654"/>
          <cell r="T2654"/>
        </row>
        <row r="2655">
          <cell r="S2655"/>
          <cell r="W2655"/>
        </row>
        <row r="2656">
          <cell r="N2656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Q2660"/>
          <cell r="U2660"/>
          <cell r="V2660"/>
        </row>
        <row r="2661">
          <cell r="N2661">
            <v>0</v>
          </cell>
        </row>
        <row r="2662">
          <cell r="R2662"/>
          <cell r="T2662"/>
        </row>
        <row r="2663">
          <cell r="S2663"/>
          <cell r="W2663"/>
        </row>
        <row r="2664">
          <cell r="N2664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Q2668"/>
          <cell r="U2668"/>
          <cell r="V2668"/>
        </row>
        <row r="2669">
          <cell r="N2669">
            <v>0</v>
          </cell>
        </row>
        <row r="2670">
          <cell r="R2670"/>
          <cell r="T2670"/>
        </row>
        <row r="2671">
          <cell r="S2671"/>
          <cell r="W2671"/>
        </row>
        <row r="2672">
          <cell r="N2672">
            <v>0</v>
          </cell>
        </row>
        <row r="2674">
          <cell r="N2674">
            <v>6040</v>
          </cell>
        </row>
        <row r="2675">
          <cell r="N2675">
            <v>0</v>
          </cell>
        </row>
        <row r="2676">
          <cell r="Q2676"/>
          <cell r="U2676"/>
          <cell r="V2676"/>
        </row>
        <row r="2677">
          <cell r="N2677">
            <v>0</v>
          </cell>
        </row>
        <row r="2678">
          <cell r="R2678"/>
          <cell r="T2678"/>
        </row>
        <row r="2679">
          <cell r="S2679"/>
          <cell r="W2679"/>
        </row>
        <row r="2680">
          <cell r="N2680">
            <v>0</v>
          </cell>
        </row>
        <row r="2690">
          <cell r="N2690">
            <v>58558</v>
          </cell>
        </row>
        <row r="2691">
          <cell r="N2691">
            <v>109</v>
          </cell>
        </row>
        <row r="2692">
          <cell r="Q2692"/>
          <cell r="U2692"/>
          <cell r="V2692"/>
        </row>
        <row r="2693">
          <cell r="N2693">
            <v>0</v>
          </cell>
        </row>
        <row r="2694">
          <cell r="R2694"/>
          <cell r="T2694"/>
        </row>
        <row r="2695">
          <cell r="S2695">
            <v>28558</v>
          </cell>
          <cell r="W2695">
            <v>26006</v>
          </cell>
        </row>
        <row r="2696">
          <cell r="N2696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Q2700"/>
          <cell r="U2700"/>
          <cell r="V2700"/>
        </row>
        <row r="2701">
          <cell r="N2701">
            <v>0</v>
          </cell>
        </row>
        <row r="2702">
          <cell r="R2702"/>
          <cell r="T2702"/>
        </row>
        <row r="2703">
          <cell r="S2703"/>
          <cell r="W2703"/>
        </row>
        <row r="2704">
          <cell r="N2704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Q2708"/>
          <cell r="U2708"/>
          <cell r="V2708"/>
        </row>
        <row r="2709">
          <cell r="N2709">
            <v>0</v>
          </cell>
        </row>
        <row r="2710">
          <cell r="R2710"/>
          <cell r="T2710"/>
        </row>
        <row r="2711">
          <cell r="S2711"/>
          <cell r="W2711"/>
        </row>
        <row r="2712">
          <cell r="N2712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Q2716"/>
          <cell r="U2716"/>
          <cell r="V2716"/>
        </row>
        <row r="2717">
          <cell r="N2717">
            <v>0</v>
          </cell>
        </row>
        <row r="2718">
          <cell r="R2718"/>
          <cell r="T2718"/>
        </row>
        <row r="2719">
          <cell r="S2719"/>
          <cell r="W2719"/>
        </row>
        <row r="2720">
          <cell r="N2720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Q2724"/>
          <cell r="U2724"/>
          <cell r="V2724"/>
        </row>
        <row r="2725">
          <cell r="N2725">
            <v>0</v>
          </cell>
        </row>
        <row r="2726">
          <cell r="R2726"/>
          <cell r="T2726"/>
        </row>
        <row r="2727">
          <cell r="S2727"/>
          <cell r="W2727"/>
        </row>
        <row r="2728">
          <cell r="N2728">
            <v>0</v>
          </cell>
        </row>
        <row r="2730">
          <cell r="N2730">
            <v>0</v>
          </cell>
        </row>
        <row r="2731">
          <cell r="N2731">
            <v>0</v>
          </cell>
        </row>
        <row r="2732">
          <cell r="Q2732"/>
          <cell r="U2732"/>
          <cell r="V2732"/>
        </row>
        <row r="2733">
          <cell r="N2733">
            <v>0</v>
          </cell>
        </row>
        <row r="2734">
          <cell r="R2734"/>
          <cell r="T2734"/>
        </row>
        <row r="2735">
          <cell r="S2735"/>
          <cell r="W2735"/>
        </row>
        <row r="2736">
          <cell r="N2736">
            <v>0</v>
          </cell>
        </row>
        <row r="2746">
          <cell r="N2746">
            <v>89729</v>
          </cell>
        </row>
        <row r="2747">
          <cell r="N2747">
            <v>0</v>
          </cell>
        </row>
        <row r="2748">
          <cell r="Q2748"/>
          <cell r="U2748"/>
          <cell r="V2748"/>
        </row>
        <row r="2749">
          <cell r="N2749">
            <v>0</v>
          </cell>
        </row>
        <row r="2750">
          <cell r="R2750">
            <v>755</v>
          </cell>
          <cell r="T2750">
            <v>0</v>
          </cell>
        </row>
        <row r="2751">
          <cell r="S2751">
            <v>124004</v>
          </cell>
          <cell r="W2751">
            <v>0</v>
          </cell>
        </row>
        <row r="2752">
          <cell r="N2752">
            <v>0</v>
          </cell>
        </row>
        <row r="2754">
          <cell r="N2754">
            <v>22134</v>
          </cell>
        </row>
        <row r="2755">
          <cell r="N2755">
            <v>0</v>
          </cell>
        </row>
        <row r="2756">
          <cell r="Q2756"/>
          <cell r="U2756"/>
          <cell r="V2756"/>
        </row>
        <row r="2757">
          <cell r="N2757">
            <v>0</v>
          </cell>
        </row>
        <row r="2758">
          <cell r="R2758">
            <v>602</v>
          </cell>
          <cell r="T2758">
            <v>0</v>
          </cell>
        </row>
        <row r="2759">
          <cell r="S2759">
            <v>24903</v>
          </cell>
          <cell r="W2759">
            <v>0</v>
          </cell>
        </row>
        <row r="2760">
          <cell r="N2760">
            <v>0</v>
          </cell>
        </row>
        <row r="2762">
          <cell r="N2762">
            <v>362</v>
          </cell>
        </row>
        <row r="2763">
          <cell r="N2763">
            <v>0</v>
          </cell>
        </row>
        <row r="2764">
          <cell r="Q2764"/>
          <cell r="U2764"/>
          <cell r="V2764"/>
        </row>
        <row r="2765">
          <cell r="N2765">
            <v>0</v>
          </cell>
        </row>
        <row r="2766">
          <cell r="R2766"/>
          <cell r="T2766"/>
        </row>
        <row r="2767">
          <cell r="S2767"/>
          <cell r="W2767"/>
        </row>
        <row r="2768">
          <cell r="N2768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Q2772"/>
          <cell r="U2772"/>
          <cell r="V2772"/>
        </row>
        <row r="2773">
          <cell r="N2773">
            <v>0</v>
          </cell>
        </row>
        <row r="2774">
          <cell r="R2774"/>
          <cell r="T2774"/>
        </row>
        <row r="2775">
          <cell r="S2775"/>
          <cell r="W2775"/>
        </row>
        <row r="2776">
          <cell r="N2776">
            <v>0</v>
          </cell>
        </row>
        <row r="2778">
          <cell r="N2778">
            <v>0</v>
          </cell>
        </row>
        <row r="2779">
          <cell r="N2779">
            <v>0</v>
          </cell>
        </row>
        <row r="2780">
          <cell r="Q2780"/>
          <cell r="U2780"/>
          <cell r="V2780"/>
        </row>
        <row r="2781">
          <cell r="N2781">
            <v>0</v>
          </cell>
        </row>
        <row r="2782">
          <cell r="R2782"/>
          <cell r="T2782"/>
        </row>
        <row r="2783">
          <cell r="S2783"/>
          <cell r="W2783"/>
        </row>
        <row r="2784">
          <cell r="N2784">
            <v>0</v>
          </cell>
        </row>
        <row r="2786">
          <cell r="N2786">
            <v>23763</v>
          </cell>
        </row>
        <row r="2787">
          <cell r="N2787">
            <v>0</v>
          </cell>
        </row>
        <row r="2788">
          <cell r="Q2788"/>
          <cell r="U2788"/>
          <cell r="V2788"/>
        </row>
        <row r="2789">
          <cell r="N2789">
            <v>0</v>
          </cell>
        </row>
        <row r="2790">
          <cell r="R2790"/>
          <cell r="T2790"/>
        </row>
        <row r="2791">
          <cell r="S2791"/>
          <cell r="W2791"/>
        </row>
        <row r="2792">
          <cell r="N2792">
            <v>0</v>
          </cell>
        </row>
      </sheetData>
      <sheetData sheetId="2">
        <row r="83">
          <cell r="N83">
            <v>578</v>
          </cell>
        </row>
        <row r="84">
          <cell r="Q84"/>
          <cell r="T84"/>
          <cell r="U84"/>
        </row>
        <row r="85">
          <cell r="N85">
            <v>0</v>
          </cell>
        </row>
        <row r="86">
          <cell r="N86">
            <v>134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1799</v>
          </cell>
        </row>
        <row r="92">
          <cell r="N92">
            <v>1438</v>
          </cell>
        </row>
        <row r="93">
          <cell r="Q93"/>
          <cell r="T93"/>
          <cell r="U93"/>
        </row>
        <row r="94">
          <cell r="N94">
            <v>3770</v>
          </cell>
        </row>
        <row r="95">
          <cell r="N95">
            <v>0</v>
          </cell>
        </row>
        <row r="96">
          <cell r="N96">
            <v>100</v>
          </cell>
        </row>
        <row r="97">
          <cell r="N97">
            <v>0</v>
          </cell>
        </row>
        <row r="98">
          <cell r="N98">
            <v>2099</v>
          </cell>
        </row>
        <row r="99">
          <cell r="N99">
            <v>46503.833333333314</v>
          </cell>
        </row>
        <row r="101">
          <cell r="N101">
            <v>980</v>
          </cell>
        </row>
        <row r="102">
          <cell r="Q102"/>
          <cell r="T102"/>
          <cell r="U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10077</v>
          </cell>
        </row>
        <row r="108">
          <cell r="N108">
            <v>23841</v>
          </cell>
        </row>
        <row r="110">
          <cell r="N110">
            <v>260491</v>
          </cell>
        </row>
        <row r="111">
          <cell r="Q111"/>
          <cell r="T111"/>
          <cell r="U111"/>
        </row>
        <row r="112">
          <cell r="N112">
            <v>0</v>
          </cell>
        </row>
        <row r="113">
          <cell r="N113">
            <v>55321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314</v>
          </cell>
        </row>
        <row r="119">
          <cell r="N119">
            <v>796</v>
          </cell>
        </row>
        <row r="120">
          <cell r="Q120"/>
          <cell r="T120"/>
          <cell r="U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11977</v>
          </cell>
        </row>
        <row r="126">
          <cell r="N126">
            <v>98000</v>
          </cell>
        </row>
        <row r="128">
          <cell r="N128">
            <v>366</v>
          </cell>
        </row>
        <row r="129">
          <cell r="Q129"/>
          <cell r="T129"/>
          <cell r="U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27227</v>
          </cell>
        </row>
        <row r="133">
          <cell r="N133">
            <v>0</v>
          </cell>
        </row>
        <row r="134">
          <cell r="N134">
            <v>11256</v>
          </cell>
        </row>
        <row r="135">
          <cell r="N135">
            <v>144997</v>
          </cell>
        </row>
        <row r="137">
          <cell r="N137">
            <v>5</v>
          </cell>
        </row>
        <row r="138">
          <cell r="Q138"/>
          <cell r="T138"/>
          <cell r="U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25876</v>
          </cell>
        </row>
        <row r="144">
          <cell r="N144">
            <v>13735</v>
          </cell>
        </row>
        <row r="146">
          <cell r="N146">
            <v>0</v>
          </cell>
        </row>
        <row r="147">
          <cell r="Q147"/>
          <cell r="T147"/>
          <cell r="U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12403.166666666666</v>
          </cell>
        </row>
        <row r="164">
          <cell r="N164">
            <v>0</v>
          </cell>
        </row>
        <row r="165">
          <cell r="Q165"/>
          <cell r="T165"/>
          <cell r="U165"/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331</v>
          </cell>
        </row>
        <row r="173">
          <cell r="N173">
            <v>3845</v>
          </cell>
        </row>
        <row r="174">
          <cell r="Q174"/>
          <cell r="T174"/>
          <cell r="U174"/>
        </row>
        <row r="175">
          <cell r="N175">
            <v>9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6451.175938209004</v>
          </cell>
        </row>
        <row r="180">
          <cell r="N180">
            <v>19982</v>
          </cell>
        </row>
        <row r="182">
          <cell r="N182">
            <v>0</v>
          </cell>
        </row>
        <row r="183">
          <cell r="Q183"/>
          <cell r="T183"/>
          <cell r="U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12941.737437855665</v>
          </cell>
        </row>
        <row r="189">
          <cell r="N189">
            <v>6985</v>
          </cell>
        </row>
        <row r="191">
          <cell r="N191">
            <v>169347</v>
          </cell>
        </row>
        <row r="192">
          <cell r="Q192"/>
          <cell r="T192"/>
          <cell r="U192"/>
        </row>
        <row r="193">
          <cell r="N193">
            <v>0</v>
          </cell>
        </row>
        <row r="194">
          <cell r="N194">
            <v>35087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739</v>
          </cell>
        </row>
        <row r="200">
          <cell r="N200">
            <v>355</v>
          </cell>
        </row>
        <row r="201">
          <cell r="Q201"/>
          <cell r="T201"/>
          <cell r="U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16707.086623935335</v>
          </cell>
        </row>
        <row r="207">
          <cell r="N207">
            <v>86981</v>
          </cell>
        </row>
        <row r="209">
          <cell r="N209">
            <v>335</v>
          </cell>
        </row>
        <row r="210">
          <cell r="Q210"/>
          <cell r="T210"/>
          <cell r="U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6602</v>
          </cell>
        </row>
        <row r="214">
          <cell r="N214">
            <v>0</v>
          </cell>
        </row>
        <row r="215">
          <cell r="N215">
            <v>36900</v>
          </cell>
        </row>
        <row r="216">
          <cell r="N216">
            <v>88529</v>
          </cell>
        </row>
        <row r="218">
          <cell r="N218">
            <v>0</v>
          </cell>
        </row>
        <row r="219">
          <cell r="Q219"/>
          <cell r="T219"/>
          <cell r="U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79200</v>
          </cell>
        </row>
        <row r="225">
          <cell r="N225">
            <v>18325</v>
          </cell>
        </row>
        <row r="227">
          <cell r="N227">
            <v>0</v>
          </cell>
        </row>
        <row r="228">
          <cell r="Q228"/>
          <cell r="T228"/>
          <cell r="U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88</v>
          </cell>
        </row>
        <row r="245">
          <cell r="N245">
            <v>0</v>
          </cell>
        </row>
        <row r="246">
          <cell r="Q246"/>
          <cell r="T246"/>
          <cell r="U246"/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4">
          <cell r="N254">
            <v>456.5</v>
          </cell>
        </row>
        <row r="255">
          <cell r="Q255"/>
          <cell r="T255"/>
          <cell r="U255"/>
        </row>
        <row r="256">
          <cell r="N256">
            <v>4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6981</v>
          </cell>
        </row>
        <row r="263">
          <cell r="N263">
            <v>32051</v>
          </cell>
        </row>
        <row r="264">
          <cell r="Q264"/>
          <cell r="T264"/>
          <cell r="U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7087</v>
          </cell>
        </row>
        <row r="272">
          <cell r="N272">
            <v>38423</v>
          </cell>
        </row>
        <row r="273">
          <cell r="Q273"/>
          <cell r="T273"/>
          <cell r="U273"/>
        </row>
        <row r="274">
          <cell r="N274">
            <v>0</v>
          </cell>
        </row>
        <row r="275">
          <cell r="N275">
            <v>7713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1">
          <cell r="N281">
            <v>81093</v>
          </cell>
        </row>
        <row r="282">
          <cell r="Q282"/>
          <cell r="T282"/>
          <cell r="U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19924</v>
          </cell>
        </row>
        <row r="290">
          <cell r="N290">
            <v>0</v>
          </cell>
        </row>
        <row r="291">
          <cell r="Q291"/>
          <cell r="T291"/>
          <cell r="U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7102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66052</v>
          </cell>
        </row>
        <row r="299">
          <cell r="N299">
            <v>0</v>
          </cell>
        </row>
        <row r="300">
          <cell r="Q300"/>
          <cell r="T300"/>
          <cell r="U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5968</v>
          </cell>
        </row>
        <row r="308">
          <cell r="N308">
            <v>0</v>
          </cell>
        </row>
        <row r="309">
          <cell r="Q309"/>
          <cell r="T309"/>
          <cell r="U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26">
          <cell r="N326">
            <v>6504.2996785505675</v>
          </cell>
        </row>
        <row r="327">
          <cell r="Q327"/>
          <cell r="T327"/>
          <cell r="U327"/>
        </row>
        <row r="328">
          <cell r="N328">
            <v>0</v>
          </cell>
        </row>
        <row r="329">
          <cell r="N329">
            <v>186.75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2622.9503214494325</v>
          </cell>
        </row>
        <row r="335">
          <cell r="N335">
            <v>151855.70032144943</v>
          </cell>
        </row>
        <row r="336">
          <cell r="Q336"/>
          <cell r="T336"/>
          <cell r="U336"/>
        </row>
        <row r="337">
          <cell r="N337">
            <v>254920</v>
          </cell>
          <cell r="V337">
            <v>4081124.2996785506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2190</v>
          </cell>
        </row>
        <row r="342">
          <cell r="N342">
            <v>1778000</v>
          </cell>
        </row>
        <row r="344">
          <cell r="N344">
            <v>205</v>
          </cell>
        </row>
        <row r="345">
          <cell r="Q345"/>
          <cell r="T345"/>
          <cell r="U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10039</v>
          </cell>
        </row>
        <row r="351">
          <cell r="N351">
            <v>19762</v>
          </cell>
        </row>
        <row r="353">
          <cell r="N353">
            <v>296534</v>
          </cell>
        </row>
        <row r="354">
          <cell r="Q354"/>
          <cell r="T354"/>
          <cell r="U354"/>
        </row>
        <row r="355">
          <cell r="N355">
            <v>0</v>
          </cell>
        </row>
        <row r="356">
          <cell r="N356">
            <v>109437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2">
          <cell r="N362">
            <v>25228</v>
          </cell>
        </row>
        <row r="363">
          <cell r="Q363"/>
          <cell r="T363"/>
          <cell r="U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8611</v>
          </cell>
        </row>
        <row r="369">
          <cell r="N369">
            <v>44495</v>
          </cell>
        </row>
        <row r="371">
          <cell r="N371">
            <v>729</v>
          </cell>
        </row>
        <row r="372">
          <cell r="Q372"/>
          <cell r="T372"/>
          <cell r="U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28584.25</v>
          </cell>
        </row>
        <row r="376">
          <cell r="N376">
            <v>0</v>
          </cell>
        </row>
        <row r="377">
          <cell r="N377">
            <v>17260</v>
          </cell>
        </row>
        <row r="378">
          <cell r="N378">
            <v>89003.75</v>
          </cell>
        </row>
        <row r="380">
          <cell r="N380">
            <v>0</v>
          </cell>
        </row>
        <row r="381">
          <cell r="Q381"/>
          <cell r="T381"/>
          <cell r="U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37772</v>
          </cell>
        </row>
        <row r="387">
          <cell r="N387">
            <v>12353</v>
          </cell>
        </row>
        <row r="389">
          <cell r="N389">
            <v>0</v>
          </cell>
        </row>
        <row r="390">
          <cell r="Q390"/>
          <cell r="T390"/>
          <cell r="U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12538</v>
          </cell>
        </row>
        <row r="407">
          <cell r="N407">
            <v>4132.9503214494453</v>
          </cell>
        </row>
        <row r="408">
          <cell r="Q408"/>
          <cell r="T408"/>
          <cell r="U408"/>
        </row>
        <row r="409">
          <cell r="N409">
            <v>0</v>
          </cell>
        </row>
        <row r="410">
          <cell r="N410">
            <v>552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319</v>
          </cell>
        </row>
        <row r="416">
          <cell r="N416">
            <v>3987.426651081239</v>
          </cell>
        </row>
        <row r="417">
          <cell r="Q417"/>
          <cell r="T417"/>
          <cell r="U417"/>
        </row>
        <row r="418">
          <cell r="N418">
            <v>-0.37697253068427017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9937</v>
          </cell>
        </row>
        <row r="425">
          <cell r="N425">
            <v>0</v>
          </cell>
        </row>
        <row r="426">
          <cell r="Q426"/>
          <cell r="T426"/>
          <cell r="U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10603</v>
          </cell>
        </row>
        <row r="434">
          <cell r="N434">
            <v>137867</v>
          </cell>
        </row>
        <row r="435">
          <cell r="Q435"/>
          <cell r="T435"/>
          <cell r="U435"/>
        </row>
        <row r="436">
          <cell r="N436">
            <v>0</v>
          </cell>
        </row>
        <row r="437">
          <cell r="N437">
            <v>121274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184</v>
          </cell>
        </row>
        <row r="443">
          <cell r="N443">
            <v>12268</v>
          </cell>
        </row>
        <row r="444">
          <cell r="Q444"/>
          <cell r="T444"/>
          <cell r="U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34399</v>
          </cell>
        </row>
        <row r="452">
          <cell r="N452">
            <v>1441.6230274693162</v>
          </cell>
        </row>
        <row r="453">
          <cell r="Q453"/>
          <cell r="T453"/>
          <cell r="U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19304.599999999999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101143.7769725307</v>
          </cell>
        </row>
        <row r="461">
          <cell r="N461">
            <v>0</v>
          </cell>
        </row>
        <row r="462">
          <cell r="Q462"/>
          <cell r="T462"/>
          <cell r="U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6169</v>
          </cell>
        </row>
        <row r="470">
          <cell r="N470">
            <v>0</v>
          </cell>
        </row>
        <row r="471">
          <cell r="Q471"/>
          <cell r="T471"/>
          <cell r="U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88">
          <cell r="N488">
            <v>4769</v>
          </cell>
        </row>
        <row r="489">
          <cell r="Q489"/>
          <cell r="T489"/>
          <cell r="U489"/>
        </row>
        <row r="490">
          <cell r="N490">
            <v>0</v>
          </cell>
        </row>
        <row r="491">
          <cell r="N491">
            <v>1103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10581.166666666666</v>
          </cell>
        </row>
        <row r="497">
          <cell r="N497">
            <v>2416.1666666666679</v>
          </cell>
        </row>
        <row r="498">
          <cell r="Q498"/>
          <cell r="T498"/>
          <cell r="U498"/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17553.833333333332</v>
          </cell>
        </row>
        <row r="506">
          <cell r="N506">
            <v>8533</v>
          </cell>
        </row>
        <row r="507">
          <cell r="Q507"/>
          <cell r="T507"/>
          <cell r="U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7500</v>
          </cell>
        </row>
        <row r="513">
          <cell r="N513">
            <v>12627.833333333334</v>
          </cell>
        </row>
        <row r="515">
          <cell r="N515">
            <v>124745</v>
          </cell>
        </row>
        <row r="516">
          <cell r="Q516"/>
          <cell r="T516"/>
          <cell r="U516"/>
        </row>
        <row r="517">
          <cell r="N517">
            <v>0</v>
          </cell>
        </row>
        <row r="518">
          <cell r="N518">
            <v>49349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363</v>
          </cell>
        </row>
        <row r="524">
          <cell r="N524">
            <v>5522</v>
          </cell>
        </row>
        <row r="525">
          <cell r="Q525"/>
          <cell r="T525"/>
          <cell r="U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21275.166666666668</v>
          </cell>
        </row>
        <row r="533">
          <cell r="N533">
            <v>862.2333333333263</v>
          </cell>
        </row>
        <row r="534">
          <cell r="Q534"/>
          <cell r="T534"/>
          <cell r="U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37064</v>
          </cell>
        </row>
        <row r="538">
          <cell r="N538">
            <v>0</v>
          </cell>
        </row>
        <row r="539">
          <cell r="N539">
            <v>100</v>
          </cell>
        </row>
        <row r="540">
          <cell r="N540">
            <v>91292.766666666677</v>
          </cell>
        </row>
        <row r="542">
          <cell r="N542">
            <v>188.6</v>
          </cell>
        </row>
        <row r="543">
          <cell r="Q543"/>
          <cell r="T543"/>
          <cell r="U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2100</v>
          </cell>
        </row>
        <row r="549">
          <cell r="N549">
            <v>8357.2000000000007</v>
          </cell>
        </row>
        <row r="551">
          <cell r="N551">
            <v>0</v>
          </cell>
        </row>
        <row r="552">
          <cell r="Q552"/>
          <cell r="T552"/>
          <cell r="U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34100.800000000003</v>
          </cell>
        </row>
        <row r="569">
          <cell r="N569">
            <v>2179</v>
          </cell>
        </row>
        <row r="570">
          <cell r="Q570"/>
          <cell r="T570"/>
          <cell r="U570"/>
        </row>
        <row r="571">
          <cell r="N571">
            <v>0</v>
          </cell>
        </row>
        <row r="572">
          <cell r="N572">
            <v>506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1364</v>
          </cell>
        </row>
        <row r="578">
          <cell r="N578">
            <v>10417</v>
          </cell>
        </row>
        <row r="579">
          <cell r="Q579"/>
          <cell r="T579"/>
          <cell r="U579"/>
        </row>
        <row r="580">
          <cell r="N580">
            <v>5014</v>
          </cell>
        </row>
        <row r="581">
          <cell r="N581">
            <v>0</v>
          </cell>
        </row>
        <row r="582">
          <cell r="N582">
            <v>100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28177</v>
          </cell>
        </row>
        <row r="587">
          <cell r="N587">
            <v>2473</v>
          </cell>
        </row>
        <row r="588">
          <cell r="Q588"/>
          <cell r="T588"/>
          <cell r="U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14359</v>
          </cell>
        </row>
        <row r="596">
          <cell r="N596">
            <v>72581</v>
          </cell>
        </row>
        <row r="597">
          <cell r="Q597"/>
          <cell r="T597"/>
          <cell r="U597"/>
        </row>
        <row r="598">
          <cell r="N598">
            <v>0</v>
          </cell>
        </row>
        <row r="599">
          <cell r="N599">
            <v>22793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36311</v>
          </cell>
        </row>
        <row r="606">
          <cell r="Q606"/>
          <cell r="T606"/>
          <cell r="U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N612">
            <v>38048</v>
          </cell>
        </row>
        <row r="614">
          <cell r="N614">
            <v>76</v>
          </cell>
        </row>
        <row r="615">
          <cell r="Q615"/>
          <cell r="T615"/>
          <cell r="U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10500</v>
          </cell>
        </row>
        <row r="619">
          <cell r="N619">
            <v>0</v>
          </cell>
        </row>
        <row r="620">
          <cell r="N620">
            <v>0</v>
          </cell>
        </row>
        <row r="621">
          <cell r="N621">
            <v>68734</v>
          </cell>
        </row>
        <row r="623">
          <cell r="N623">
            <v>0</v>
          </cell>
        </row>
        <row r="624">
          <cell r="Q624"/>
          <cell r="T624"/>
          <cell r="U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0</v>
          </cell>
        </row>
        <row r="630">
          <cell r="N630">
            <v>1897</v>
          </cell>
        </row>
        <row r="632">
          <cell r="N632">
            <v>0</v>
          </cell>
        </row>
        <row r="633">
          <cell r="Q633"/>
          <cell r="T633"/>
          <cell r="U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7</v>
          </cell>
        </row>
        <row r="650">
          <cell r="N650">
            <v>9036</v>
          </cell>
        </row>
        <row r="651">
          <cell r="Q651"/>
          <cell r="T651"/>
          <cell r="U651"/>
        </row>
        <row r="652">
          <cell r="N652">
            <v>0</v>
          </cell>
        </row>
        <row r="653">
          <cell r="N653">
            <v>2091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5906</v>
          </cell>
        </row>
        <row r="659">
          <cell r="N659">
            <v>315</v>
          </cell>
        </row>
        <row r="660">
          <cell r="Q660"/>
          <cell r="T660"/>
          <cell r="U660"/>
        </row>
        <row r="661">
          <cell r="N661">
            <v>208100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136800</v>
          </cell>
        </row>
        <row r="668">
          <cell r="N668">
            <v>92</v>
          </cell>
        </row>
        <row r="669">
          <cell r="Q669"/>
          <cell r="T669"/>
          <cell r="U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3530</v>
          </cell>
        </row>
        <row r="675">
          <cell r="N675">
            <v>10131</v>
          </cell>
        </row>
        <row r="677">
          <cell r="N677">
            <v>141440</v>
          </cell>
        </row>
        <row r="678">
          <cell r="Q678"/>
          <cell r="T678"/>
          <cell r="U678"/>
        </row>
        <row r="679">
          <cell r="N679">
            <v>0</v>
          </cell>
        </row>
        <row r="680">
          <cell r="N680">
            <v>24557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34</v>
          </cell>
        </row>
        <row r="686">
          <cell r="N686">
            <v>1442</v>
          </cell>
        </row>
        <row r="687">
          <cell r="Q687"/>
          <cell r="T687"/>
          <cell r="U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302</v>
          </cell>
        </row>
        <row r="693">
          <cell r="N693">
            <v>24661</v>
          </cell>
        </row>
        <row r="695">
          <cell r="N695">
            <v>200</v>
          </cell>
        </row>
        <row r="696">
          <cell r="Q696"/>
          <cell r="T696"/>
          <cell r="U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28700.53306791039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40796</v>
          </cell>
        </row>
        <row r="704">
          <cell r="N704">
            <v>48</v>
          </cell>
        </row>
        <row r="705">
          <cell r="Q705"/>
          <cell r="T705"/>
          <cell r="U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3140</v>
          </cell>
        </row>
        <row r="711">
          <cell r="N711">
            <v>1560</v>
          </cell>
        </row>
        <row r="713">
          <cell r="N713">
            <v>0</v>
          </cell>
        </row>
        <row r="714">
          <cell r="Q714"/>
          <cell r="T714"/>
          <cell r="U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2342</v>
          </cell>
        </row>
        <row r="731">
          <cell r="N731">
            <v>8461</v>
          </cell>
        </row>
        <row r="732">
          <cell r="Q732"/>
          <cell r="T732"/>
          <cell r="U732"/>
        </row>
        <row r="733">
          <cell r="N733">
            <v>0</v>
          </cell>
        </row>
        <row r="734">
          <cell r="N734">
            <v>1900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2790</v>
          </cell>
        </row>
        <row r="740">
          <cell r="N740">
            <v>1297</v>
          </cell>
        </row>
        <row r="741">
          <cell r="Q741"/>
          <cell r="T741"/>
          <cell r="U741"/>
        </row>
        <row r="742">
          <cell r="N742">
            <v>4207.5666666666584</v>
          </cell>
        </row>
        <row r="743">
          <cell r="N743">
            <v>0</v>
          </cell>
        </row>
        <row r="744">
          <cell r="N744">
            <v>4207.5666666666584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18692</v>
          </cell>
        </row>
        <row r="749">
          <cell r="N749">
            <v>721</v>
          </cell>
        </row>
        <row r="750">
          <cell r="Q750"/>
          <cell r="T750"/>
          <cell r="U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2929</v>
          </cell>
        </row>
        <row r="756">
          <cell r="N756">
            <v>11100.2</v>
          </cell>
        </row>
        <row r="758">
          <cell r="N758">
            <v>215741</v>
          </cell>
        </row>
        <row r="759">
          <cell r="Q759"/>
          <cell r="T759"/>
          <cell r="U759"/>
        </row>
        <row r="760">
          <cell r="N760">
            <v>0</v>
          </cell>
        </row>
        <row r="761">
          <cell r="N761">
            <v>36521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9</v>
          </cell>
        </row>
        <row r="767">
          <cell r="N767">
            <v>731</v>
          </cell>
        </row>
        <row r="768">
          <cell r="Q768"/>
          <cell r="T768"/>
          <cell r="U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1817</v>
          </cell>
        </row>
        <row r="774">
          <cell r="N774">
            <v>47430</v>
          </cell>
        </row>
        <row r="776">
          <cell r="N776">
            <v>299</v>
          </cell>
        </row>
        <row r="777">
          <cell r="Q777"/>
          <cell r="T777"/>
          <cell r="U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36095</v>
          </cell>
        </row>
        <row r="781">
          <cell r="N781">
            <v>0</v>
          </cell>
        </row>
        <row r="782">
          <cell r="N782">
            <v>76</v>
          </cell>
        </row>
        <row r="783">
          <cell r="N783">
            <v>95481</v>
          </cell>
        </row>
        <row r="785">
          <cell r="N785">
            <v>100</v>
          </cell>
        </row>
        <row r="786">
          <cell r="Q786"/>
          <cell r="T786"/>
          <cell r="U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3460</v>
          </cell>
        </row>
        <row r="792">
          <cell r="N792">
            <v>4931</v>
          </cell>
        </row>
        <row r="794">
          <cell r="N794">
            <v>0</v>
          </cell>
        </row>
        <row r="795">
          <cell r="Q795"/>
          <cell r="T795"/>
          <cell r="U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828</v>
          </cell>
        </row>
        <row r="812">
          <cell r="N812">
            <v>1219</v>
          </cell>
        </row>
        <row r="813">
          <cell r="Q813"/>
          <cell r="T813"/>
          <cell r="U813"/>
        </row>
        <row r="814">
          <cell r="N814">
            <v>0</v>
          </cell>
        </row>
        <row r="815">
          <cell r="N815">
            <v>251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4385</v>
          </cell>
        </row>
        <row r="821">
          <cell r="N821">
            <v>3170</v>
          </cell>
        </row>
        <row r="822">
          <cell r="Q822"/>
          <cell r="T822"/>
          <cell r="U822"/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25263.466666666674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8935</v>
          </cell>
        </row>
        <row r="830">
          <cell r="N830">
            <v>398</v>
          </cell>
        </row>
        <row r="831">
          <cell r="Q831"/>
          <cell r="T831"/>
          <cell r="U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2756</v>
          </cell>
        </row>
        <row r="837">
          <cell r="N837">
            <v>5383</v>
          </cell>
        </row>
        <row r="839">
          <cell r="N839">
            <v>18502</v>
          </cell>
        </row>
        <row r="840">
          <cell r="Q840"/>
          <cell r="T840"/>
          <cell r="U840"/>
        </row>
        <row r="841">
          <cell r="N841">
            <v>0</v>
          </cell>
        </row>
        <row r="842">
          <cell r="N842">
            <v>3248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8">
          <cell r="N848">
            <v>95</v>
          </cell>
        </row>
        <row r="849">
          <cell r="Q849"/>
          <cell r="T849"/>
          <cell r="U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1326</v>
          </cell>
        </row>
        <row r="855">
          <cell r="N855">
            <v>9669.2000000000007</v>
          </cell>
        </row>
        <row r="857">
          <cell r="N857">
            <v>171</v>
          </cell>
        </row>
        <row r="858">
          <cell r="Q858"/>
          <cell r="T858"/>
          <cell r="U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18388</v>
          </cell>
        </row>
        <row r="862">
          <cell r="N862">
            <v>0</v>
          </cell>
        </row>
        <row r="863">
          <cell r="N863">
            <v>153</v>
          </cell>
        </row>
        <row r="864">
          <cell r="N864">
            <v>18231</v>
          </cell>
        </row>
        <row r="866">
          <cell r="N866">
            <v>60</v>
          </cell>
        </row>
        <row r="867">
          <cell r="Q867"/>
          <cell r="T867"/>
          <cell r="U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2800</v>
          </cell>
        </row>
        <row r="873">
          <cell r="N873">
            <v>2075</v>
          </cell>
        </row>
        <row r="875">
          <cell r="N875">
            <v>0</v>
          </cell>
        </row>
        <row r="876">
          <cell r="Q876"/>
          <cell r="T876"/>
          <cell r="U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3610</v>
          </cell>
        </row>
        <row r="893">
          <cell r="N893">
            <v>3823</v>
          </cell>
        </row>
        <row r="894">
          <cell r="Q894"/>
          <cell r="T894"/>
          <cell r="U894"/>
        </row>
        <row r="895">
          <cell r="N895">
            <v>0</v>
          </cell>
        </row>
        <row r="896">
          <cell r="N896">
            <v>888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8783</v>
          </cell>
        </row>
        <row r="902">
          <cell r="N902">
            <v>3848.8333333333321</v>
          </cell>
        </row>
        <row r="903">
          <cell r="Q903"/>
          <cell r="T903"/>
          <cell r="U903"/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22138.666666666668</v>
          </cell>
        </row>
        <row r="911">
          <cell r="N911">
            <v>0</v>
          </cell>
        </row>
        <row r="912">
          <cell r="Q912"/>
          <cell r="T912"/>
          <cell r="U912"/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7603</v>
          </cell>
        </row>
        <row r="920">
          <cell r="N920">
            <v>34326.5</v>
          </cell>
        </row>
        <row r="921">
          <cell r="Q921"/>
          <cell r="T921"/>
          <cell r="U921"/>
        </row>
        <row r="922">
          <cell r="N922">
            <v>0</v>
          </cell>
        </row>
        <row r="923">
          <cell r="N923">
            <v>21639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9">
          <cell r="N929">
            <v>630</v>
          </cell>
        </row>
        <row r="930">
          <cell r="Q930"/>
          <cell r="T930"/>
          <cell r="U930"/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7282</v>
          </cell>
        </row>
        <row r="938">
          <cell r="N938">
            <v>105</v>
          </cell>
        </row>
        <row r="939">
          <cell r="Q939"/>
          <cell r="T939"/>
          <cell r="U939"/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20135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23103</v>
          </cell>
        </row>
        <row r="947">
          <cell r="N947">
            <v>0</v>
          </cell>
        </row>
        <row r="948">
          <cell r="Q948"/>
          <cell r="T948"/>
          <cell r="U948"/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2517</v>
          </cell>
        </row>
        <row r="956">
          <cell r="N956">
            <v>0</v>
          </cell>
        </row>
        <row r="957">
          <cell r="Q957"/>
          <cell r="T957"/>
          <cell r="U957"/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3235</v>
          </cell>
        </row>
        <row r="974">
          <cell r="N974">
            <v>6133</v>
          </cell>
        </row>
        <row r="975">
          <cell r="Q975"/>
          <cell r="T975"/>
          <cell r="U975"/>
        </row>
        <row r="976">
          <cell r="N976">
            <v>0</v>
          </cell>
        </row>
        <row r="977">
          <cell r="N977">
            <v>1420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4872.2</v>
          </cell>
        </row>
        <row r="983">
          <cell r="N983">
            <v>19725</v>
          </cell>
        </row>
        <row r="984">
          <cell r="Q984"/>
          <cell r="T984"/>
          <cell r="U984"/>
        </row>
        <row r="985">
          <cell r="N985">
            <v>239758</v>
          </cell>
        </row>
        <row r="986">
          <cell r="N986">
            <v>0</v>
          </cell>
        </row>
        <row r="987">
          <cell r="N987">
            <v>243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101987.66666666667</v>
          </cell>
        </row>
        <row r="992">
          <cell r="N992">
            <v>0</v>
          </cell>
        </row>
        <row r="993">
          <cell r="Q993"/>
          <cell r="T993"/>
          <cell r="U993"/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18900</v>
          </cell>
        </row>
        <row r="999">
          <cell r="N999">
            <v>17855</v>
          </cell>
        </row>
        <row r="1001">
          <cell r="N1001">
            <v>136552</v>
          </cell>
        </row>
        <row r="1002">
          <cell r="Q1002"/>
          <cell r="T1002"/>
          <cell r="U1002"/>
        </row>
        <row r="1003">
          <cell r="N1003">
            <v>0</v>
          </cell>
        </row>
        <row r="1004">
          <cell r="N1004">
            <v>40600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530</v>
          </cell>
        </row>
        <row r="1010">
          <cell r="N1010">
            <v>8027</v>
          </cell>
        </row>
        <row r="1011">
          <cell r="Q1011"/>
          <cell r="T1011"/>
          <cell r="U1011"/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2100</v>
          </cell>
        </row>
        <row r="1017">
          <cell r="N1017">
            <v>20323.2</v>
          </cell>
        </row>
        <row r="1019">
          <cell r="N1019">
            <v>511</v>
          </cell>
        </row>
        <row r="1020">
          <cell r="Q1020"/>
          <cell r="T1020"/>
          <cell r="U1020"/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25982</v>
          </cell>
        </row>
        <row r="1024">
          <cell r="N1024">
            <v>0</v>
          </cell>
        </row>
        <row r="1025">
          <cell r="N1025">
            <v>6200</v>
          </cell>
        </row>
        <row r="1026">
          <cell r="N1026">
            <v>99473.2</v>
          </cell>
        </row>
        <row r="1028">
          <cell r="N1028">
            <v>0</v>
          </cell>
        </row>
        <row r="1029">
          <cell r="Q1029"/>
          <cell r="T1029"/>
          <cell r="U1029"/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32700</v>
          </cell>
        </row>
        <row r="1035">
          <cell r="N1035">
            <v>16552.766666666736</v>
          </cell>
        </row>
        <row r="1037">
          <cell r="N1037">
            <v>0</v>
          </cell>
        </row>
        <row r="1038">
          <cell r="Q1038"/>
          <cell r="T1038"/>
          <cell r="U1038"/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2300</v>
          </cell>
        </row>
        <row r="1055">
          <cell r="N1055">
            <v>2014</v>
          </cell>
        </row>
        <row r="1056">
          <cell r="Q1056"/>
          <cell r="T1056"/>
          <cell r="U1056"/>
        </row>
        <row r="1057">
          <cell r="N1057">
            <v>0</v>
          </cell>
        </row>
        <row r="1058">
          <cell r="N1058">
            <v>468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2852</v>
          </cell>
        </row>
        <row r="1064">
          <cell r="N1064">
            <v>7678.1808213287468</v>
          </cell>
        </row>
        <row r="1065">
          <cell r="Q1065"/>
          <cell r="T1065"/>
          <cell r="U1065"/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N1070">
            <v>0</v>
          </cell>
        </row>
        <row r="1071">
          <cell r="N1071">
            <v>24877.819178671252</v>
          </cell>
        </row>
        <row r="1073">
          <cell r="N1073">
            <v>0</v>
          </cell>
        </row>
        <row r="1074">
          <cell r="Q1074"/>
          <cell r="T1074"/>
          <cell r="U1074"/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15933</v>
          </cell>
        </row>
        <row r="1080">
          <cell r="N1080">
            <v>34243</v>
          </cell>
        </row>
        <row r="1082">
          <cell r="N1082">
            <v>209798</v>
          </cell>
        </row>
        <row r="1083">
          <cell r="Q1083"/>
          <cell r="T1083"/>
          <cell r="U1083"/>
        </row>
        <row r="1084">
          <cell r="N1084">
            <v>0</v>
          </cell>
        </row>
        <row r="1085">
          <cell r="N1085">
            <v>31290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4</v>
          </cell>
        </row>
        <row r="1091">
          <cell r="N1091">
            <v>107</v>
          </cell>
        </row>
        <row r="1092">
          <cell r="Q1092"/>
          <cell r="T1092"/>
          <cell r="U1092"/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872</v>
          </cell>
        </row>
        <row r="1098">
          <cell r="N1098">
            <v>40106</v>
          </cell>
        </row>
        <row r="1100">
          <cell r="N1100">
            <v>1668.4301596101664</v>
          </cell>
        </row>
        <row r="1101">
          <cell r="Q1101"/>
          <cell r="T1101"/>
          <cell r="U1101"/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30605.569840389842</v>
          </cell>
        </row>
        <row r="1105">
          <cell r="N1105">
            <v>0</v>
          </cell>
        </row>
        <row r="1106">
          <cell r="N1106">
            <v>3800</v>
          </cell>
        </row>
        <row r="1107">
          <cell r="N1107">
            <v>8293.3333333333339</v>
          </cell>
        </row>
        <row r="1109">
          <cell r="N1109">
            <v>0</v>
          </cell>
        </row>
        <row r="1110">
          <cell r="Q1110"/>
          <cell r="T1110"/>
          <cell r="U1110"/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31375</v>
          </cell>
        </row>
        <row r="1116">
          <cell r="N1116">
            <v>13184</v>
          </cell>
        </row>
        <row r="1118">
          <cell r="N1118">
            <v>0</v>
          </cell>
        </row>
        <row r="1119">
          <cell r="Q1119"/>
          <cell r="T1119"/>
          <cell r="U1119"/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5310</v>
          </cell>
        </row>
        <row r="1136">
          <cell r="N1136">
            <v>5787</v>
          </cell>
        </row>
        <row r="1137">
          <cell r="Q1137"/>
          <cell r="T1137"/>
          <cell r="U1137"/>
        </row>
        <row r="1138">
          <cell r="N1138">
            <v>0</v>
          </cell>
        </row>
        <row r="1139">
          <cell r="N1139">
            <v>1344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10347</v>
          </cell>
        </row>
        <row r="1145">
          <cell r="N1145">
            <v>2447</v>
          </cell>
        </row>
        <row r="1146">
          <cell r="Q1146"/>
          <cell r="T1146"/>
          <cell r="U1146"/>
        </row>
        <row r="1147">
          <cell r="N1147">
            <v>35632.533333333326</v>
          </cell>
        </row>
        <row r="1148">
          <cell r="N1148">
            <v>0</v>
          </cell>
        </row>
        <row r="1149">
          <cell r="N1149">
            <v>1624</v>
          </cell>
        </row>
        <row r="1150">
          <cell r="N1150">
            <v>0</v>
          </cell>
        </row>
        <row r="1151">
          <cell r="N1151">
            <v>774.09796412013702</v>
          </cell>
          <cell r="W1151">
            <v>18000</v>
          </cell>
        </row>
        <row r="1152">
          <cell r="N1152">
            <v>10557.666666666666</v>
          </cell>
        </row>
        <row r="1154">
          <cell r="N1154">
            <v>0</v>
          </cell>
        </row>
        <row r="1155">
          <cell r="Q1155"/>
          <cell r="T1155"/>
          <cell r="U1155"/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8600.403144527314</v>
          </cell>
        </row>
        <row r="1161">
          <cell r="N1161">
            <v>7578</v>
          </cell>
        </row>
        <row r="1163">
          <cell r="N1163">
            <v>78214</v>
          </cell>
        </row>
        <row r="1164">
          <cell r="Q1164"/>
          <cell r="T1164"/>
          <cell r="U1164"/>
        </row>
        <row r="1165">
          <cell r="N1165">
            <v>0</v>
          </cell>
        </row>
        <row r="1166">
          <cell r="N1166">
            <v>90065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102.8</v>
          </cell>
        </row>
        <row r="1172">
          <cell r="N1172">
            <v>407</v>
          </cell>
        </row>
        <row r="1173">
          <cell r="Q1173"/>
          <cell r="T1173"/>
          <cell r="U1173"/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825.49889135254989</v>
          </cell>
        </row>
        <row r="1179">
          <cell r="N1179">
            <v>16864</v>
          </cell>
        </row>
        <row r="1181">
          <cell r="N1181">
            <v>80</v>
          </cell>
        </row>
        <row r="1182">
          <cell r="Q1182"/>
          <cell r="T1182"/>
          <cell r="U1182"/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38924</v>
          </cell>
        </row>
        <row r="1186">
          <cell r="N1186">
            <v>0</v>
          </cell>
        </row>
        <row r="1187">
          <cell r="N1187">
            <v>700</v>
          </cell>
        </row>
        <row r="1188">
          <cell r="N1188">
            <v>38287</v>
          </cell>
        </row>
        <row r="1190">
          <cell r="N1190">
            <v>0</v>
          </cell>
        </row>
        <row r="1191">
          <cell r="Q1191"/>
          <cell r="T1191"/>
          <cell r="U1191"/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6300</v>
          </cell>
        </row>
        <row r="1197">
          <cell r="N1197">
            <v>3354</v>
          </cell>
        </row>
        <row r="1199">
          <cell r="N1199">
            <v>0</v>
          </cell>
        </row>
        <row r="1200">
          <cell r="Q1200"/>
          <cell r="T1200"/>
          <cell r="U1200"/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3289</v>
          </cell>
        </row>
        <row r="1217">
          <cell r="N1217">
            <v>226</v>
          </cell>
        </row>
        <row r="1218">
          <cell r="Q1218"/>
          <cell r="T1218"/>
          <cell r="U1218"/>
        </row>
        <row r="1219">
          <cell r="N1219">
            <v>0</v>
          </cell>
        </row>
        <row r="1220">
          <cell r="N1220">
            <v>49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4442</v>
          </cell>
        </row>
        <row r="1226">
          <cell r="N1226">
            <v>4069</v>
          </cell>
        </row>
        <row r="1227">
          <cell r="Q1227"/>
          <cell r="T1227"/>
          <cell r="U1227"/>
        </row>
        <row r="1228">
          <cell r="N1228">
            <v>0</v>
          </cell>
        </row>
        <row r="1229">
          <cell r="N1229">
            <v>0</v>
          </cell>
        </row>
        <row r="1230">
          <cell r="N1230">
            <v>1876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8504.5999999999985</v>
          </cell>
        </row>
        <row r="1235">
          <cell r="N1235">
            <v>40</v>
          </cell>
        </row>
        <row r="1236">
          <cell r="Q1236"/>
          <cell r="T1236"/>
          <cell r="U1236"/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1959</v>
          </cell>
        </row>
        <row r="1242">
          <cell r="N1242">
            <v>4667</v>
          </cell>
        </row>
        <row r="1244">
          <cell r="N1244">
            <v>105366</v>
          </cell>
        </row>
        <row r="1245">
          <cell r="Q1245"/>
          <cell r="T1245"/>
          <cell r="U1245"/>
        </row>
        <row r="1246">
          <cell r="N1246">
            <v>0</v>
          </cell>
        </row>
        <row r="1247">
          <cell r="N1247">
            <v>18036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0.4</v>
          </cell>
        </row>
        <row r="1253">
          <cell r="N1253">
            <v>1997</v>
          </cell>
        </row>
        <row r="1254">
          <cell r="Q1254"/>
          <cell r="T1254"/>
          <cell r="U1254"/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330</v>
          </cell>
        </row>
        <row r="1260">
          <cell r="N1260">
            <v>13671</v>
          </cell>
        </row>
        <row r="1262">
          <cell r="N1262">
            <v>119</v>
          </cell>
        </row>
        <row r="1263">
          <cell r="Q1263"/>
          <cell r="T1263"/>
          <cell r="U1263"/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19357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34065</v>
          </cell>
        </row>
        <row r="1271">
          <cell r="N1271">
            <v>0</v>
          </cell>
        </row>
        <row r="1272">
          <cell r="Q1272"/>
          <cell r="T1272"/>
          <cell r="U1272"/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3505</v>
          </cell>
        </row>
        <row r="1278">
          <cell r="N1278">
            <v>3225</v>
          </cell>
        </row>
        <row r="1280">
          <cell r="N1280">
            <v>0</v>
          </cell>
        </row>
        <row r="1281">
          <cell r="Q1281"/>
          <cell r="T1281"/>
          <cell r="U1281"/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3238</v>
          </cell>
        </row>
        <row r="1298">
          <cell r="N1298">
            <v>10991</v>
          </cell>
        </row>
        <row r="1299">
          <cell r="Q1299"/>
          <cell r="T1299"/>
          <cell r="U1299"/>
        </row>
        <row r="1300">
          <cell r="N1300">
            <v>0</v>
          </cell>
        </row>
        <row r="1301">
          <cell r="N1301">
            <v>2520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8706.6666666666661</v>
          </cell>
        </row>
        <row r="1307">
          <cell r="N1307">
            <v>665</v>
          </cell>
        </row>
        <row r="1308">
          <cell r="Q1308"/>
          <cell r="T1308"/>
          <cell r="U1308"/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198</v>
          </cell>
        </row>
        <row r="1314">
          <cell r="N1314">
            <v>2305</v>
          </cell>
        </row>
        <row r="1316">
          <cell r="N1316">
            <v>502</v>
          </cell>
        </row>
        <row r="1317">
          <cell r="Q1317"/>
          <cell r="T1317"/>
          <cell r="U1317"/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4000</v>
          </cell>
        </row>
        <row r="1323">
          <cell r="N1323">
            <v>6052.0000000000018</v>
          </cell>
        </row>
        <row r="1325">
          <cell r="N1325">
            <v>52631</v>
          </cell>
        </row>
        <row r="1326">
          <cell r="Q1326"/>
          <cell r="T1326"/>
          <cell r="U1326"/>
        </row>
        <row r="1327">
          <cell r="N1327">
            <v>0</v>
          </cell>
        </row>
        <row r="1328">
          <cell r="N1328">
            <v>13406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6.333333333333333</v>
          </cell>
        </row>
        <row r="1334">
          <cell r="N1334">
            <v>20</v>
          </cell>
        </row>
        <row r="1335">
          <cell r="Q1335"/>
          <cell r="T1335"/>
          <cell r="U1335"/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728</v>
          </cell>
        </row>
        <row r="1341">
          <cell r="N1341">
            <v>7387</v>
          </cell>
        </row>
        <row r="1343">
          <cell r="N1343">
            <v>244</v>
          </cell>
        </row>
        <row r="1344">
          <cell r="Q1344"/>
          <cell r="T1344"/>
          <cell r="U1344"/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22666</v>
          </cell>
        </row>
        <row r="1348">
          <cell r="N1348">
            <v>0</v>
          </cell>
        </row>
        <row r="1349">
          <cell r="N1349">
            <v>1871</v>
          </cell>
        </row>
        <row r="1350">
          <cell r="N1350">
            <v>19494</v>
          </cell>
        </row>
        <row r="1352">
          <cell r="N1352">
            <v>0</v>
          </cell>
        </row>
        <row r="1353">
          <cell r="Q1353"/>
          <cell r="T1353"/>
          <cell r="U1353"/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0</v>
          </cell>
        </row>
        <row r="1357">
          <cell r="N1357">
            <v>0</v>
          </cell>
        </row>
        <row r="1358">
          <cell r="N1358">
            <v>3755</v>
          </cell>
        </row>
        <row r="1359">
          <cell r="N1359">
            <v>1743</v>
          </cell>
        </row>
        <row r="1361">
          <cell r="N1361">
            <v>0</v>
          </cell>
        </row>
        <row r="1362">
          <cell r="Q1362"/>
          <cell r="T1362"/>
          <cell r="U1362"/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1055</v>
          </cell>
        </row>
        <row r="1379">
          <cell r="N1379">
            <v>7827</v>
          </cell>
        </row>
        <row r="1380">
          <cell r="Q1380"/>
          <cell r="T1380"/>
          <cell r="U1380"/>
        </row>
        <row r="1381">
          <cell r="N1381">
            <v>0</v>
          </cell>
        </row>
        <row r="1382">
          <cell r="N1382">
            <v>1724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9663</v>
          </cell>
        </row>
        <row r="1388">
          <cell r="N1388">
            <v>1890</v>
          </cell>
        </row>
        <row r="1389">
          <cell r="Q1389"/>
          <cell r="T1389"/>
          <cell r="U1389"/>
        </row>
        <row r="1390">
          <cell r="N1390">
            <v>2401</v>
          </cell>
        </row>
        <row r="1391">
          <cell r="N1391">
            <v>0</v>
          </cell>
        </row>
        <row r="1392">
          <cell r="N1392">
            <v>502</v>
          </cell>
        </row>
        <row r="1393">
          <cell r="N1393">
            <v>0</v>
          </cell>
        </row>
        <row r="1394">
          <cell r="N1394">
            <v>867</v>
          </cell>
        </row>
        <row r="1395">
          <cell r="N1395">
            <v>52775</v>
          </cell>
        </row>
        <row r="1397">
          <cell r="N1397">
            <v>255</v>
          </cell>
        </row>
        <row r="1398">
          <cell r="Q1398"/>
          <cell r="T1398"/>
          <cell r="U1398"/>
        </row>
        <row r="1399">
          <cell r="N1399">
            <v>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0</v>
          </cell>
        </row>
        <row r="1403">
          <cell r="N1403">
            <v>3201</v>
          </cell>
        </row>
        <row r="1404">
          <cell r="N1404">
            <v>5274</v>
          </cell>
        </row>
        <row r="1406">
          <cell r="N1406">
            <v>19680</v>
          </cell>
        </row>
        <row r="1407">
          <cell r="Q1407"/>
          <cell r="T1407"/>
          <cell r="U1407"/>
        </row>
        <row r="1408">
          <cell r="N1408">
            <v>0</v>
          </cell>
        </row>
        <row r="1409">
          <cell r="N1409">
            <v>19153</v>
          </cell>
        </row>
        <row r="1410">
          <cell r="N1410">
            <v>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5">
          <cell r="N1415">
            <v>268</v>
          </cell>
        </row>
        <row r="1416">
          <cell r="Q1416"/>
          <cell r="T1416"/>
          <cell r="U1416"/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271</v>
          </cell>
        </row>
        <row r="1422">
          <cell r="N1422">
            <v>4745</v>
          </cell>
        </row>
        <row r="1424">
          <cell r="N1424">
            <v>205</v>
          </cell>
        </row>
        <row r="1425">
          <cell r="Q1425"/>
          <cell r="T1425"/>
          <cell r="U1425"/>
        </row>
        <row r="1426">
          <cell r="N1426">
            <v>0</v>
          </cell>
        </row>
        <row r="1427">
          <cell r="N1427">
            <v>0</v>
          </cell>
        </row>
        <row r="1428">
          <cell r="N1428">
            <v>20504</v>
          </cell>
        </row>
        <row r="1429">
          <cell r="N1429">
            <v>0</v>
          </cell>
        </row>
        <row r="1430">
          <cell r="N1430">
            <v>81</v>
          </cell>
        </row>
        <row r="1431">
          <cell r="N1431">
            <v>20751</v>
          </cell>
        </row>
        <row r="1433">
          <cell r="N1433">
            <v>100</v>
          </cell>
        </row>
        <row r="1434">
          <cell r="Q1434"/>
          <cell r="T1434"/>
          <cell r="U1434"/>
        </row>
        <row r="1435">
          <cell r="N1435">
            <v>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2155</v>
          </cell>
        </row>
        <row r="1440">
          <cell r="N1440">
            <v>3003</v>
          </cell>
        </row>
        <row r="1442">
          <cell r="N1442">
            <v>0</v>
          </cell>
        </row>
        <row r="1443">
          <cell r="Q1443"/>
          <cell r="T1443"/>
          <cell r="U1443"/>
        </row>
        <row r="1444">
          <cell r="N1444">
            <v>0</v>
          </cell>
        </row>
        <row r="1445">
          <cell r="N1445">
            <v>0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400</v>
          </cell>
        </row>
        <row r="1460">
          <cell r="N1460">
            <v>1452</v>
          </cell>
        </row>
        <row r="1461">
          <cell r="Q1461"/>
          <cell r="T1461"/>
          <cell r="U1461"/>
        </row>
        <row r="1462">
          <cell r="N1462">
            <v>0</v>
          </cell>
        </row>
        <row r="1463">
          <cell r="N1463">
            <v>337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2618</v>
          </cell>
        </row>
        <row r="1469">
          <cell r="N1469">
            <v>1994</v>
          </cell>
        </row>
        <row r="1470">
          <cell r="Q1470"/>
          <cell r="T1470"/>
          <cell r="U1470"/>
        </row>
        <row r="1471">
          <cell r="N1471">
            <v>1.5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297</v>
          </cell>
        </row>
        <row r="1476">
          <cell r="N1476">
            <v>9416.5</v>
          </cell>
        </row>
        <row r="1478">
          <cell r="N1478">
            <v>1494</v>
          </cell>
        </row>
        <row r="1479">
          <cell r="Q1479"/>
          <cell r="T1479"/>
          <cell r="U1479"/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4333</v>
          </cell>
        </row>
        <row r="1485">
          <cell r="N1485">
            <v>20085</v>
          </cell>
        </row>
        <row r="1487">
          <cell r="N1487">
            <v>51430</v>
          </cell>
        </row>
        <row r="1488">
          <cell r="Q1488"/>
          <cell r="T1488"/>
          <cell r="U1488"/>
        </row>
        <row r="1489">
          <cell r="N1489">
            <v>0</v>
          </cell>
        </row>
        <row r="1490">
          <cell r="N1490">
            <v>7717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252</v>
          </cell>
        </row>
        <row r="1496">
          <cell r="N1496">
            <v>83</v>
          </cell>
        </row>
        <row r="1497">
          <cell r="Q1497"/>
          <cell r="T1497"/>
          <cell r="U1497"/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587</v>
          </cell>
        </row>
        <row r="1503">
          <cell r="N1503">
            <v>11600</v>
          </cell>
        </row>
        <row r="1505">
          <cell r="N1505">
            <v>92</v>
          </cell>
        </row>
        <row r="1506">
          <cell r="Q1506"/>
          <cell r="T1506"/>
          <cell r="U1506"/>
        </row>
        <row r="1507">
          <cell r="N1507">
            <v>0</v>
          </cell>
        </row>
        <row r="1508">
          <cell r="N1508">
            <v>0</v>
          </cell>
        </row>
        <row r="1509">
          <cell r="N1509">
            <v>14247</v>
          </cell>
        </row>
        <row r="1510">
          <cell r="N1510">
            <v>0</v>
          </cell>
        </row>
        <row r="1511">
          <cell r="N1511">
            <v>1045</v>
          </cell>
        </row>
        <row r="1512">
          <cell r="N1512">
            <v>30696</v>
          </cell>
        </row>
        <row r="1514">
          <cell r="N1514">
            <v>0</v>
          </cell>
        </row>
        <row r="1515">
          <cell r="Q1515"/>
          <cell r="T1515"/>
          <cell r="U1515"/>
        </row>
        <row r="1516">
          <cell r="N1516">
            <v>0</v>
          </cell>
        </row>
        <row r="1517">
          <cell r="N1517">
            <v>0</v>
          </cell>
        </row>
        <row r="1518">
          <cell r="N1518">
            <v>0</v>
          </cell>
        </row>
        <row r="1519">
          <cell r="N1519">
            <v>0</v>
          </cell>
        </row>
        <row r="1520">
          <cell r="N1520">
            <v>9238</v>
          </cell>
        </row>
        <row r="1521">
          <cell r="N1521">
            <v>3106</v>
          </cell>
        </row>
        <row r="1523">
          <cell r="N1523">
            <v>0</v>
          </cell>
        </row>
        <row r="1524">
          <cell r="Q1524"/>
          <cell r="T1524"/>
          <cell r="U1524"/>
        </row>
        <row r="1525">
          <cell r="N1525">
            <v>0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1660</v>
          </cell>
        </row>
        <row r="1541">
          <cell r="N1541">
            <v>3727</v>
          </cell>
        </row>
        <row r="1542">
          <cell r="Q1542"/>
          <cell r="T1542"/>
          <cell r="U1542"/>
        </row>
        <row r="1543">
          <cell r="N1543">
            <v>0</v>
          </cell>
        </row>
        <row r="1544">
          <cell r="N1544">
            <v>793</v>
          </cell>
        </row>
        <row r="1545">
          <cell r="N1545">
            <v>0</v>
          </cell>
        </row>
        <row r="1546">
          <cell r="N1546">
            <v>0</v>
          </cell>
        </row>
        <row r="1547">
          <cell r="N1547">
            <v>0</v>
          </cell>
        </row>
        <row r="1548">
          <cell r="N1548">
            <v>2132</v>
          </cell>
        </row>
        <row r="1550">
          <cell r="N1550">
            <v>2404.0500000000002</v>
          </cell>
        </row>
        <row r="1551">
          <cell r="Q1551"/>
          <cell r="T1551"/>
          <cell r="U1551"/>
        </row>
        <row r="1552">
          <cell r="N1552">
            <v>0</v>
          </cell>
        </row>
        <row r="1553">
          <cell r="N1553">
            <v>0</v>
          </cell>
        </row>
        <row r="1554">
          <cell r="N1554">
            <v>80283.45</v>
          </cell>
        </row>
        <row r="1555">
          <cell r="N1555">
            <v>0</v>
          </cell>
        </row>
        <row r="1556">
          <cell r="N1556">
            <v>2867</v>
          </cell>
        </row>
        <row r="1557">
          <cell r="N1557">
            <v>27628</v>
          </cell>
        </row>
        <row r="1559">
          <cell r="N1559">
            <v>1120</v>
          </cell>
        </row>
        <row r="1560">
          <cell r="Q1560"/>
          <cell r="T1560"/>
          <cell r="U1560"/>
        </row>
        <row r="1561">
          <cell r="N1561">
            <v>0</v>
          </cell>
        </row>
        <row r="1562">
          <cell r="N1562">
            <v>0</v>
          </cell>
        </row>
        <row r="1563">
          <cell r="N1563">
            <v>0</v>
          </cell>
        </row>
        <row r="1564">
          <cell r="N1564">
            <v>0</v>
          </cell>
        </row>
        <row r="1565">
          <cell r="N1565">
            <v>0</v>
          </cell>
        </row>
        <row r="1566">
          <cell r="N1566">
            <v>4913</v>
          </cell>
        </row>
        <row r="1568">
          <cell r="N1568">
            <v>81354</v>
          </cell>
        </row>
        <row r="1569">
          <cell r="Q1569"/>
          <cell r="T1569"/>
          <cell r="U1569"/>
        </row>
        <row r="1570">
          <cell r="N1570">
            <v>0</v>
          </cell>
        </row>
        <row r="1571">
          <cell r="N1571">
            <v>15646</v>
          </cell>
        </row>
        <row r="1572">
          <cell r="N1572">
            <v>0</v>
          </cell>
        </row>
        <row r="1573">
          <cell r="N1573">
            <v>0</v>
          </cell>
        </row>
        <row r="1574">
          <cell r="N1574">
            <v>0</v>
          </cell>
        </row>
        <row r="1575">
          <cell r="N1575">
            <v>0</v>
          </cell>
        </row>
        <row r="1577">
          <cell r="N1577">
            <v>663</v>
          </cell>
        </row>
        <row r="1578">
          <cell r="Q1578"/>
          <cell r="T1578"/>
          <cell r="U1578"/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0</v>
          </cell>
        </row>
        <row r="1584">
          <cell r="N1584">
            <v>10365</v>
          </cell>
        </row>
        <row r="1586">
          <cell r="N1586">
            <v>128</v>
          </cell>
        </row>
        <row r="1587">
          <cell r="Q1587"/>
          <cell r="T1587"/>
          <cell r="U1587"/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21510</v>
          </cell>
        </row>
        <row r="1591">
          <cell r="N1591">
            <v>0</v>
          </cell>
        </row>
        <row r="1592">
          <cell r="N1592">
            <v>0</v>
          </cell>
        </row>
        <row r="1593">
          <cell r="N1593">
            <v>27314</v>
          </cell>
        </row>
        <row r="1595">
          <cell r="N1595">
            <v>0</v>
          </cell>
        </row>
        <row r="1596">
          <cell r="Q1596"/>
          <cell r="T1596"/>
          <cell r="U1596"/>
        </row>
        <row r="1597">
          <cell r="N1597">
            <v>0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1602</v>
          </cell>
        </row>
        <row r="1604">
          <cell r="N1604">
            <v>0</v>
          </cell>
        </row>
        <row r="1605">
          <cell r="Q1605"/>
          <cell r="T1605"/>
          <cell r="U1605"/>
        </row>
        <row r="1606">
          <cell r="N1606">
            <v>0</v>
          </cell>
        </row>
        <row r="1607">
          <cell r="N1607">
            <v>0</v>
          </cell>
        </row>
        <row r="1608">
          <cell r="N1608">
            <v>0</v>
          </cell>
        </row>
        <row r="1609">
          <cell r="N1609">
            <v>0</v>
          </cell>
        </row>
        <row r="1610">
          <cell r="N1610">
            <v>0</v>
          </cell>
        </row>
        <row r="1611">
          <cell r="N1611">
            <v>0</v>
          </cell>
        </row>
        <row r="1622">
          <cell r="N1622">
            <v>5604</v>
          </cell>
        </row>
        <row r="1623">
          <cell r="Q1623"/>
          <cell r="T1623"/>
          <cell r="U1623"/>
        </row>
        <row r="1624">
          <cell r="N1624">
            <v>0</v>
          </cell>
        </row>
        <row r="1625">
          <cell r="N1625">
            <v>1301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9273</v>
          </cell>
        </row>
        <row r="1631">
          <cell r="N1631">
            <v>8768.7941046686028</v>
          </cell>
        </row>
        <row r="1632">
          <cell r="Q1632"/>
          <cell r="T1632"/>
          <cell r="U1632"/>
        </row>
        <row r="1633">
          <cell r="N1633">
            <v>251464</v>
          </cell>
        </row>
        <row r="1634">
          <cell r="N1634">
            <v>0</v>
          </cell>
        </row>
        <row r="1635">
          <cell r="N1635">
            <v>3205</v>
          </cell>
        </row>
        <row r="1636">
          <cell r="N1636">
            <v>0</v>
          </cell>
        </row>
        <row r="1637">
          <cell r="N1637">
            <v>29706.380725443476</v>
          </cell>
        </row>
        <row r="1638">
          <cell r="N1638">
            <v>135073.82516988792</v>
          </cell>
        </row>
        <row r="1640">
          <cell r="N1640">
            <v>183</v>
          </cell>
        </row>
        <row r="1641">
          <cell r="Q1641"/>
          <cell r="T1641"/>
          <cell r="U1641"/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0</v>
          </cell>
        </row>
        <row r="1646">
          <cell r="N1646">
            <v>1317.4918365545848</v>
          </cell>
        </row>
        <row r="1647">
          <cell r="N1647">
            <v>11692.508163445415</v>
          </cell>
        </row>
        <row r="1649">
          <cell r="N1649">
            <v>74692</v>
          </cell>
        </row>
        <row r="1650">
          <cell r="Q1650"/>
          <cell r="T1650"/>
          <cell r="U1650"/>
        </row>
        <row r="1651">
          <cell r="N1651">
            <v>0</v>
          </cell>
        </row>
        <row r="1652">
          <cell r="N1652">
            <v>13484</v>
          </cell>
        </row>
        <row r="1653">
          <cell r="N1653">
            <v>0</v>
          </cell>
        </row>
        <row r="1654">
          <cell r="N1654">
            <v>0</v>
          </cell>
        </row>
        <row r="1655">
          <cell r="N1655">
            <v>0</v>
          </cell>
        </row>
        <row r="1656">
          <cell r="N1656">
            <v>161</v>
          </cell>
        </row>
        <row r="1658">
          <cell r="N1658">
            <v>238</v>
          </cell>
        </row>
        <row r="1659">
          <cell r="Q1659"/>
          <cell r="T1659"/>
          <cell r="U1659"/>
        </row>
        <row r="1660">
          <cell r="N1660">
            <v>0</v>
          </cell>
        </row>
        <row r="1661">
          <cell r="N1661">
            <v>0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0</v>
          </cell>
        </row>
        <row r="1665">
          <cell r="N1665">
            <v>15844</v>
          </cell>
        </row>
        <row r="1667">
          <cell r="N1667">
            <v>677.20589533139719</v>
          </cell>
        </row>
        <row r="1668">
          <cell r="Q1668"/>
          <cell r="T1668"/>
          <cell r="U1668"/>
        </row>
        <row r="1669">
          <cell r="N1669">
            <v>0</v>
          </cell>
        </row>
        <row r="1670">
          <cell r="N1670">
            <v>0</v>
          </cell>
        </row>
        <row r="1671">
          <cell r="N1671">
            <v>32725</v>
          </cell>
        </row>
        <row r="1672">
          <cell r="N1672">
            <v>0</v>
          </cell>
        </row>
        <row r="1673">
          <cell r="N1673">
            <v>5476.1274380019413</v>
          </cell>
        </row>
        <row r="1674">
          <cell r="N1674">
            <v>41979.666666666664</v>
          </cell>
        </row>
        <row r="1676">
          <cell r="N1676">
            <v>80</v>
          </cell>
        </row>
        <row r="1677">
          <cell r="Q1677"/>
          <cell r="T1677"/>
          <cell r="U1677"/>
        </row>
        <row r="1678">
          <cell r="N1678">
            <v>0</v>
          </cell>
        </row>
        <row r="1679">
          <cell r="N1679">
            <v>0</v>
          </cell>
        </row>
        <row r="1680">
          <cell r="N1680">
            <v>0</v>
          </cell>
        </row>
        <row r="1681">
          <cell r="N1681">
            <v>0</v>
          </cell>
        </row>
        <row r="1682">
          <cell r="N1682">
            <v>0</v>
          </cell>
        </row>
        <row r="1683">
          <cell r="N1683">
            <v>3452</v>
          </cell>
        </row>
        <row r="1685">
          <cell r="N1685">
            <v>0</v>
          </cell>
        </row>
        <row r="1686">
          <cell r="Q1686"/>
          <cell r="T1686"/>
          <cell r="U1686"/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3646</v>
          </cell>
        </row>
        <row r="1703">
          <cell r="N1703">
            <v>2254</v>
          </cell>
        </row>
        <row r="1704">
          <cell r="Q1704"/>
          <cell r="T1704"/>
          <cell r="U1704"/>
        </row>
        <row r="1705">
          <cell r="N1705">
            <v>0</v>
          </cell>
        </row>
        <row r="1706">
          <cell r="N1706">
            <v>523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0</v>
          </cell>
        </row>
        <row r="1710">
          <cell r="N1710">
            <v>5104</v>
          </cell>
        </row>
        <row r="1712">
          <cell r="N1712">
            <v>24700</v>
          </cell>
        </row>
        <row r="1713">
          <cell r="Q1713"/>
          <cell r="T1713"/>
          <cell r="U1713"/>
        </row>
        <row r="1714">
          <cell r="N1714">
            <v>96245.4</v>
          </cell>
        </row>
        <row r="1715">
          <cell r="S1715">
            <v>328748</v>
          </cell>
        </row>
        <row r="1716">
          <cell r="N1716">
            <v>114838</v>
          </cell>
        </row>
        <row r="1717">
          <cell r="N1717">
            <v>0</v>
          </cell>
        </row>
        <row r="1718">
          <cell r="N1718">
            <v>2680.7572137474731</v>
          </cell>
        </row>
        <row r="1719">
          <cell r="N1719">
            <v>210058.84278625253</v>
          </cell>
        </row>
        <row r="1721">
          <cell r="N1721">
            <v>79</v>
          </cell>
        </row>
        <row r="1722">
          <cell r="Q1722"/>
          <cell r="T1722"/>
          <cell r="U1722"/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10319.242786252527</v>
          </cell>
        </row>
        <row r="1728">
          <cell r="N1728">
            <v>8036.7572137474726</v>
          </cell>
        </row>
        <row r="1730">
          <cell r="N1730">
            <v>96921.600000000006</v>
          </cell>
        </row>
        <row r="1731">
          <cell r="Q1731"/>
          <cell r="T1731"/>
          <cell r="U1731"/>
        </row>
        <row r="1732">
          <cell r="N1732">
            <v>0</v>
          </cell>
        </row>
        <row r="1733">
          <cell r="N1733">
            <v>28366</v>
          </cell>
        </row>
        <row r="1734">
          <cell r="N1734">
            <v>0</v>
          </cell>
        </row>
        <row r="1735">
          <cell r="N1735">
            <v>0</v>
          </cell>
        </row>
        <row r="1736">
          <cell r="N1736">
            <v>0</v>
          </cell>
        </row>
        <row r="1737">
          <cell r="N1737">
            <v>170.4</v>
          </cell>
        </row>
        <row r="1739">
          <cell r="N1739">
            <v>1149</v>
          </cell>
        </row>
        <row r="1740">
          <cell r="Q1740"/>
          <cell r="T1740"/>
          <cell r="U1740"/>
        </row>
        <row r="1741">
          <cell r="N1741">
            <v>0</v>
          </cell>
        </row>
        <row r="1742">
          <cell r="N1742">
            <v>0</v>
          </cell>
        </row>
        <row r="1743">
          <cell r="N1743">
            <v>0</v>
          </cell>
        </row>
        <row r="1744">
          <cell r="N1744">
            <v>0</v>
          </cell>
        </row>
        <row r="1745">
          <cell r="N1745">
            <v>0</v>
          </cell>
        </row>
        <row r="1746">
          <cell r="N1746">
            <v>15743</v>
          </cell>
        </row>
        <row r="1748">
          <cell r="N1748">
            <v>333</v>
          </cell>
        </row>
        <row r="1749">
          <cell r="Q1749"/>
          <cell r="T1749"/>
          <cell r="U1749"/>
        </row>
        <row r="1750">
          <cell r="N1750">
            <v>0</v>
          </cell>
        </row>
        <row r="1751">
          <cell r="N1751">
            <v>0</v>
          </cell>
        </row>
        <row r="1752">
          <cell r="N1752">
            <v>24912</v>
          </cell>
        </row>
        <row r="1753">
          <cell r="N1753">
            <v>0</v>
          </cell>
        </row>
        <row r="1754">
          <cell r="N1754">
            <v>2600</v>
          </cell>
        </row>
        <row r="1755">
          <cell r="N1755">
            <v>36998</v>
          </cell>
        </row>
        <row r="1757">
          <cell r="N1757">
            <v>0</v>
          </cell>
        </row>
        <row r="1758">
          <cell r="Q1758"/>
          <cell r="T1758"/>
          <cell r="U1758"/>
        </row>
        <row r="1759">
          <cell r="N1759">
            <v>0</v>
          </cell>
        </row>
        <row r="1760">
          <cell r="N1760">
            <v>0</v>
          </cell>
        </row>
        <row r="1761">
          <cell r="N1761">
            <v>0</v>
          </cell>
        </row>
        <row r="1762">
          <cell r="N1762">
            <v>0</v>
          </cell>
        </row>
        <row r="1763">
          <cell r="N1763">
            <v>9200</v>
          </cell>
        </row>
        <row r="1764">
          <cell r="N1764">
            <v>7713</v>
          </cell>
        </row>
        <row r="1766">
          <cell r="N1766">
            <v>0</v>
          </cell>
        </row>
        <row r="1767">
          <cell r="Q1767"/>
          <cell r="T1767"/>
          <cell r="U1767"/>
        </row>
        <row r="1768">
          <cell r="N1768">
            <v>0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6937</v>
          </cell>
        </row>
        <row r="1784">
          <cell r="N1784">
            <v>15661</v>
          </cell>
        </row>
        <row r="1785">
          <cell r="Q1785"/>
          <cell r="T1785"/>
          <cell r="U1785"/>
        </row>
        <row r="1786">
          <cell r="N1786">
            <v>0</v>
          </cell>
        </row>
        <row r="1787">
          <cell r="N1787">
            <v>3611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18140</v>
          </cell>
        </row>
        <row r="1793">
          <cell r="N1793">
            <v>1040</v>
          </cell>
        </row>
        <row r="1794">
          <cell r="Q1794"/>
          <cell r="T1794"/>
          <cell r="U1794"/>
        </row>
        <row r="1795">
          <cell r="N1795">
            <v>0</v>
          </cell>
        </row>
        <row r="1796">
          <cell r="N1796">
            <v>0</v>
          </cell>
        </row>
        <row r="1797">
          <cell r="N1797">
            <v>0</v>
          </cell>
        </row>
        <row r="1798">
          <cell r="N1798">
            <v>0</v>
          </cell>
        </row>
        <row r="1799">
          <cell r="N1799">
            <v>0</v>
          </cell>
        </row>
        <row r="1800">
          <cell r="N1800">
            <v>17959.666666666668</v>
          </cell>
        </row>
        <row r="1802">
          <cell r="N1802">
            <v>1378</v>
          </cell>
        </row>
        <row r="1803">
          <cell r="Q1803"/>
          <cell r="T1803"/>
          <cell r="U1803"/>
        </row>
        <row r="1804">
          <cell r="N1804">
            <v>0</v>
          </cell>
        </row>
        <row r="1805">
          <cell r="N1805">
            <v>0</v>
          </cell>
        </row>
        <row r="1806">
          <cell r="N1806">
            <v>0</v>
          </cell>
        </row>
        <row r="1807">
          <cell r="N1807">
            <v>0</v>
          </cell>
        </row>
        <row r="1808">
          <cell r="N1808">
            <v>0</v>
          </cell>
        </row>
        <row r="1809">
          <cell r="N1809">
            <v>8785</v>
          </cell>
        </row>
        <row r="1811">
          <cell r="N1811">
            <v>65652</v>
          </cell>
        </row>
        <row r="1812">
          <cell r="Q1812"/>
          <cell r="T1812"/>
          <cell r="U1812"/>
        </row>
        <row r="1813">
          <cell r="N1813">
            <v>0</v>
          </cell>
        </row>
        <row r="1814">
          <cell r="N1814">
            <v>9904</v>
          </cell>
        </row>
        <row r="1815">
          <cell r="N1815">
            <v>0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49834.707649204633</v>
          </cell>
        </row>
        <row r="1820">
          <cell r="N1820">
            <v>258</v>
          </cell>
        </row>
        <row r="1821">
          <cell r="Q1821"/>
          <cell r="T1821"/>
          <cell r="U1821"/>
        </row>
        <row r="1822">
          <cell r="N1822">
            <v>0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15886</v>
          </cell>
        </row>
        <row r="1829">
          <cell r="N1829">
            <v>62</v>
          </cell>
        </row>
        <row r="1830">
          <cell r="Q1830"/>
          <cell r="T1830"/>
          <cell r="U1830"/>
        </row>
        <row r="1831">
          <cell r="N1831">
            <v>0</v>
          </cell>
        </row>
        <row r="1832">
          <cell r="N1832">
            <v>0</v>
          </cell>
        </row>
        <row r="1833">
          <cell r="N1833">
            <v>30131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35165</v>
          </cell>
        </row>
        <row r="1838">
          <cell r="N1838">
            <v>0</v>
          </cell>
        </row>
        <row r="1839">
          <cell r="Q1839"/>
          <cell r="T1839"/>
          <cell r="U1839"/>
        </row>
        <row r="1840">
          <cell r="N1840">
            <v>0</v>
          </cell>
        </row>
        <row r="1841">
          <cell r="N1841">
            <v>0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4427</v>
          </cell>
        </row>
        <row r="1847">
          <cell r="N1847">
            <v>0</v>
          </cell>
        </row>
        <row r="1848">
          <cell r="Q1848"/>
          <cell r="T1848"/>
          <cell r="U1848"/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7270</v>
          </cell>
        </row>
        <row r="1865">
          <cell r="N1865">
            <v>2832</v>
          </cell>
        </row>
        <row r="1866">
          <cell r="Q1866"/>
          <cell r="T1866"/>
          <cell r="U1866"/>
        </row>
        <row r="1867">
          <cell r="N1867">
            <v>0</v>
          </cell>
        </row>
        <row r="1868">
          <cell r="N1868">
            <v>658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4742</v>
          </cell>
        </row>
        <row r="1874">
          <cell r="N1874">
            <v>7910.5</v>
          </cell>
        </row>
        <row r="1875">
          <cell r="Q1875"/>
          <cell r="T1875"/>
          <cell r="U1875"/>
        </row>
        <row r="1876">
          <cell r="N1876">
            <v>42800</v>
          </cell>
        </row>
        <row r="1877">
          <cell r="N1877">
            <v>0</v>
          </cell>
        </row>
        <row r="1878">
          <cell r="N1878">
            <v>138007</v>
          </cell>
        </row>
        <row r="1879">
          <cell r="N1879">
            <v>0</v>
          </cell>
        </row>
        <row r="1880">
          <cell r="N1880">
            <v>0</v>
          </cell>
        </row>
        <row r="1881">
          <cell r="N1881">
            <v>171960.5</v>
          </cell>
        </row>
        <row r="1883">
          <cell r="N1883">
            <v>72</v>
          </cell>
        </row>
        <row r="1884">
          <cell r="Q1884"/>
          <cell r="T1884"/>
          <cell r="U1884"/>
        </row>
        <row r="1885">
          <cell r="N1885">
            <v>0</v>
          </cell>
        </row>
        <row r="1886">
          <cell r="N1886">
            <v>0</v>
          </cell>
        </row>
        <row r="1887">
          <cell r="N1887">
            <v>0</v>
          </cell>
        </row>
        <row r="1888">
          <cell r="N1888">
            <v>0</v>
          </cell>
        </row>
        <row r="1889">
          <cell r="N1889">
            <v>3609</v>
          </cell>
        </row>
        <row r="1890">
          <cell r="N1890">
            <v>5021</v>
          </cell>
        </row>
        <row r="1892">
          <cell r="N1892">
            <v>108237.75</v>
          </cell>
        </row>
        <row r="1893">
          <cell r="Q1893"/>
          <cell r="T1893"/>
          <cell r="U1893"/>
        </row>
        <row r="1894">
          <cell r="N1894">
            <v>0</v>
          </cell>
        </row>
        <row r="1895">
          <cell r="N1895">
            <v>17665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62.25</v>
          </cell>
        </row>
        <row r="1901">
          <cell r="N1901">
            <v>592</v>
          </cell>
        </row>
        <row r="1902">
          <cell r="Q1902"/>
          <cell r="T1902"/>
          <cell r="U1902"/>
        </row>
        <row r="1903">
          <cell r="N1903">
            <v>0</v>
          </cell>
        </row>
        <row r="1904">
          <cell r="N1904">
            <v>0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44</v>
          </cell>
        </row>
        <row r="1908">
          <cell r="N1908">
            <v>20134</v>
          </cell>
        </row>
        <row r="1910">
          <cell r="N1910">
            <v>217</v>
          </cell>
        </row>
        <row r="1911">
          <cell r="Q1911"/>
          <cell r="T1911"/>
          <cell r="U1911"/>
        </row>
        <row r="1912">
          <cell r="N1912">
            <v>0</v>
          </cell>
        </row>
        <row r="1913">
          <cell r="N1913">
            <v>0</v>
          </cell>
        </row>
        <row r="1914">
          <cell r="N1914">
            <v>24458</v>
          </cell>
        </row>
        <row r="1915">
          <cell r="N1915">
            <v>0</v>
          </cell>
        </row>
        <row r="1916">
          <cell r="N1916">
            <v>61</v>
          </cell>
        </row>
        <row r="1917">
          <cell r="N1917">
            <v>54851</v>
          </cell>
        </row>
        <row r="1919">
          <cell r="N1919">
            <v>0</v>
          </cell>
        </row>
        <row r="1920">
          <cell r="Q1920"/>
          <cell r="T1920"/>
          <cell r="U1920"/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0</v>
          </cell>
        </row>
        <row r="1924">
          <cell r="N1924">
            <v>0</v>
          </cell>
        </row>
        <row r="1925">
          <cell r="N1925">
            <v>8149</v>
          </cell>
        </row>
        <row r="1926">
          <cell r="N1926">
            <v>4686</v>
          </cell>
        </row>
        <row r="1928">
          <cell r="N1928">
            <v>0</v>
          </cell>
        </row>
        <row r="1929">
          <cell r="Q1929"/>
          <cell r="T1929"/>
          <cell r="U1929"/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0</v>
          </cell>
        </row>
        <row r="1934">
          <cell r="N1934">
            <v>0</v>
          </cell>
        </row>
        <row r="1935">
          <cell r="N1935">
            <v>5377</v>
          </cell>
        </row>
        <row r="1946">
          <cell r="N1946">
            <v>6258</v>
          </cell>
        </row>
        <row r="1947">
          <cell r="Q1947"/>
          <cell r="T1947"/>
          <cell r="U1947"/>
        </row>
        <row r="1948">
          <cell r="N1948">
            <v>0</v>
          </cell>
        </row>
        <row r="1949">
          <cell r="N1949">
            <v>1329</v>
          </cell>
        </row>
        <row r="1950">
          <cell r="N1950">
            <v>0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19636</v>
          </cell>
        </row>
        <row r="1955">
          <cell r="N1955">
            <v>10074</v>
          </cell>
        </row>
        <row r="1956">
          <cell r="Q1956"/>
          <cell r="T1956"/>
          <cell r="U1956"/>
        </row>
        <row r="1957">
          <cell r="N1957">
            <v>6309</v>
          </cell>
        </row>
        <row r="1958">
          <cell r="N1958">
            <v>14728</v>
          </cell>
        </row>
        <row r="1959">
          <cell r="N1959">
            <v>2421</v>
          </cell>
        </row>
        <row r="1960">
          <cell r="N1960">
            <v>0</v>
          </cell>
        </row>
        <row r="1961">
          <cell r="N1961">
            <v>16010</v>
          </cell>
        </row>
        <row r="1962">
          <cell r="N1962">
            <v>42267</v>
          </cell>
        </row>
        <row r="1964">
          <cell r="N1964">
            <v>23</v>
          </cell>
        </row>
        <row r="1965">
          <cell r="Q1965"/>
          <cell r="T1965"/>
          <cell r="U1965"/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18800</v>
          </cell>
        </row>
        <row r="1971">
          <cell r="N1971">
            <v>23801</v>
          </cell>
        </row>
        <row r="1973">
          <cell r="N1973">
            <v>206607</v>
          </cell>
        </row>
        <row r="1974">
          <cell r="Q1974"/>
          <cell r="T1974"/>
          <cell r="U1974"/>
        </row>
        <row r="1975">
          <cell r="N1975">
            <v>0</v>
          </cell>
        </row>
        <row r="1976">
          <cell r="N1976">
            <v>29293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97</v>
          </cell>
        </row>
        <row r="1982">
          <cell r="N1982">
            <v>1410</v>
          </cell>
        </row>
        <row r="1983">
          <cell r="Q1983"/>
          <cell r="T1983"/>
          <cell r="U1983"/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12918</v>
          </cell>
        </row>
        <row r="1989">
          <cell r="N1989">
            <v>49596</v>
          </cell>
        </row>
        <row r="1991">
          <cell r="N1991">
            <v>1061</v>
          </cell>
        </row>
        <row r="1992">
          <cell r="Q1992"/>
          <cell r="T1992"/>
          <cell r="U1992"/>
        </row>
        <row r="1993">
          <cell r="N1993">
            <v>0</v>
          </cell>
        </row>
        <row r="1994">
          <cell r="N1994">
            <v>0</v>
          </cell>
        </row>
        <row r="1995">
          <cell r="N1995">
            <v>72587</v>
          </cell>
        </row>
        <row r="1996">
          <cell r="N1996">
            <v>0</v>
          </cell>
        </row>
        <row r="1997">
          <cell r="N1997">
            <v>13145</v>
          </cell>
        </row>
        <row r="1998">
          <cell r="N1998">
            <v>115264</v>
          </cell>
        </row>
        <row r="2000">
          <cell r="N2000">
            <v>40</v>
          </cell>
        </row>
        <row r="2001">
          <cell r="Q2001"/>
          <cell r="T2001"/>
          <cell r="U2001"/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44684</v>
          </cell>
        </row>
        <row r="2007">
          <cell r="N2007">
            <v>12974</v>
          </cell>
        </row>
        <row r="2009">
          <cell r="N2009">
            <v>0</v>
          </cell>
        </row>
        <row r="2010">
          <cell r="Q2010"/>
          <cell r="T2010"/>
          <cell r="U2010"/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0</v>
          </cell>
        </row>
        <row r="2014">
          <cell r="N2014">
            <v>0</v>
          </cell>
        </row>
        <row r="2015">
          <cell r="N2015">
            <v>0</v>
          </cell>
        </row>
        <row r="2016">
          <cell r="N2016">
            <v>9407</v>
          </cell>
        </row>
        <row r="2027">
          <cell r="N2027">
            <v>1930</v>
          </cell>
        </row>
        <row r="2028">
          <cell r="Q2028"/>
          <cell r="T2028"/>
          <cell r="U2028"/>
        </row>
        <row r="2029">
          <cell r="N2029">
            <v>0</v>
          </cell>
        </row>
        <row r="2030">
          <cell r="N2030">
            <v>425</v>
          </cell>
        </row>
        <row r="2031">
          <cell r="N2031">
            <v>0</v>
          </cell>
        </row>
        <row r="2032">
          <cell r="N2032">
            <v>0</v>
          </cell>
        </row>
        <row r="2033">
          <cell r="N2033">
            <v>0</v>
          </cell>
        </row>
        <row r="2034">
          <cell r="N2034">
            <v>11626</v>
          </cell>
        </row>
        <row r="2036">
          <cell r="N2036">
            <v>1779</v>
          </cell>
        </row>
        <row r="2037">
          <cell r="Q2037"/>
          <cell r="T2037"/>
          <cell r="U2037"/>
        </row>
        <row r="2038">
          <cell r="N2038">
            <v>15212.333333333336</v>
          </cell>
        </row>
        <row r="2039">
          <cell r="N2039">
            <v>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88</v>
          </cell>
          <cell r="W2042">
            <v>13000</v>
          </cell>
        </row>
        <row r="2043">
          <cell r="N2043">
            <v>18136</v>
          </cell>
        </row>
        <row r="2045">
          <cell r="N2045">
            <v>433</v>
          </cell>
        </row>
        <row r="2046">
          <cell r="Q2046"/>
          <cell r="T2046"/>
          <cell r="U2046"/>
        </row>
        <row r="2047">
          <cell r="N2047">
            <v>0</v>
          </cell>
        </row>
        <row r="2048">
          <cell r="N2048">
            <v>0</v>
          </cell>
        </row>
        <row r="2049">
          <cell r="N2049">
            <v>0</v>
          </cell>
        </row>
        <row r="2050">
          <cell r="N2050">
            <v>0</v>
          </cell>
        </row>
        <row r="2051">
          <cell r="N2051">
            <v>5923</v>
          </cell>
        </row>
        <row r="2052">
          <cell r="N2052">
            <v>5279</v>
          </cell>
        </row>
        <row r="2054">
          <cell r="N2054">
            <v>66779</v>
          </cell>
        </row>
        <row r="2055">
          <cell r="Q2055"/>
          <cell r="T2055"/>
          <cell r="U2055"/>
        </row>
        <row r="2056">
          <cell r="N2056">
            <v>0</v>
          </cell>
        </row>
        <row r="2057">
          <cell r="N2057">
            <v>10438</v>
          </cell>
        </row>
        <row r="2058">
          <cell r="N2058">
            <v>0</v>
          </cell>
        </row>
        <row r="2059">
          <cell r="N2059">
            <v>0</v>
          </cell>
        </row>
        <row r="2060">
          <cell r="N2060">
            <v>0</v>
          </cell>
        </row>
        <row r="2061">
          <cell r="N2061">
            <v>324.66666666665697</v>
          </cell>
        </row>
        <row r="2063">
          <cell r="N2063">
            <v>908</v>
          </cell>
        </row>
        <row r="2064">
          <cell r="Q2064"/>
          <cell r="T2064"/>
          <cell r="U2064"/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6659</v>
          </cell>
        </row>
        <row r="2070">
          <cell r="N2070">
            <v>17252</v>
          </cell>
        </row>
        <row r="2072">
          <cell r="N2072">
            <v>386</v>
          </cell>
        </row>
        <row r="2073">
          <cell r="Q2073"/>
          <cell r="T2073"/>
          <cell r="U2073"/>
        </row>
        <row r="2074">
          <cell r="N2074">
            <v>0</v>
          </cell>
        </row>
        <row r="2075">
          <cell r="N2075">
            <v>0</v>
          </cell>
        </row>
        <row r="2076">
          <cell r="N2076">
            <v>33625</v>
          </cell>
        </row>
        <row r="2077">
          <cell r="N2077">
            <v>0</v>
          </cell>
        </row>
        <row r="2078">
          <cell r="N2078">
            <v>5407</v>
          </cell>
        </row>
        <row r="2079">
          <cell r="N2079">
            <v>40677</v>
          </cell>
        </row>
        <row r="2081">
          <cell r="N2081">
            <v>30</v>
          </cell>
        </row>
        <row r="2082">
          <cell r="Q2082"/>
          <cell r="T2082"/>
          <cell r="U2082"/>
        </row>
        <row r="2083">
          <cell r="N2083">
            <v>0</v>
          </cell>
        </row>
        <row r="2084">
          <cell r="N2084">
            <v>0</v>
          </cell>
        </row>
        <row r="2085">
          <cell r="N2085">
            <v>0</v>
          </cell>
        </row>
        <row r="2086">
          <cell r="N2086">
            <v>0</v>
          </cell>
        </row>
        <row r="2087">
          <cell r="N2087">
            <v>7287</v>
          </cell>
        </row>
        <row r="2088">
          <cell r="N2088">
            <v>3067</v>
          </cell>
        </row>
        <row r="2090">
          <cell r="N2090">
            <v>0</v>
          </cell>
        </row>
        <row r="2091">
          <cell r="Q2091"/>
          <cell r="T2091"/>
          <cell r="U2091"/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6216</v>
          </cell>
        </row>
        <row r="2108">
          <cell r="N2108">
            <v>7668</v>
          </cell>
        </row>
        <row r="2109">
          <cell r="Q2109"/>
          <cell r="T2109"/>
          <cell r="U2109"/>
        </row>
        <row r="2110">
          <cell r="N2110">
            <v>0</v>
          </cell>
        </row>
        <row r="2111">
          <cell r="N2111">
            <v>1781</v>
          </cell>
        </row>
        <row r="2112">
          <cell r="N2112">
            <v>0</v>
          </cell>
        </row>
        <row r="2113">
          <cell r="N2113">
            <v>0</v>
          </cell>
        </row>
        <row r="2114">
          <cell r="N2114">
            <v>0</v>
          </cell>
        </row>
        <row r="2115">
          <cell r="N2115">
            <v>15204</v>
          </cell>
        </row>
        <row r="2117">
          <cell r="N2117">
            <v>4759.3333333333321</v>
          </cell>
        </row>
        <row r="2118">
          <cell r="Q2118"/>
          <cell r="T2118"/>
          <cell r="U2118"/>
        </row>
        <row r="2119">
          <cell r="N2119">
            <v>1727</v>
          </cell>
        </row>
        <row r="2120">
          <cell r="N2120">
            <v>0</v>
          </cell>
        </row>
        <row r="2121">
          <cell r="N2121">
            <v>818</v>
          </cell>
        </row>
        <row r="2122">
          <cell r="N2122">
            <v>0</v>
          </cell>
        </row>
        <row r="2123">
          <cell r="N2123">
            <v>2017</v>
          </cell>
        </row>
        <row r="2124">
          <cell r="N2124">
            <v>60109.666666666672</v>
          </cell>
        </row>
        <row r="2126">
          <cell r="N2126">
            <v>78</v>
          </cell>
        </row>
        <row r="2127">
          <cell r="Q2127"/>
          <cell r="T2127"/>
          <cell r="U2127"/>
        </row>
        <row r="2128">
          <cell r="N2128">
            <v>0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0</v>
          </cell>
        </row>
        <row r="2132">
          <cell r="N2132">
            <v>4425</v>
          </cell>
        </row>
        <row r="2133">
          <cell r="N2133">
            <v>8649</v>
          </cell>
        </row>
        <row r="2135">
          <cell r="N2135">
            <v>16335</v>
          </cell>
        </row>
        <row r="2136">
          <cell r="Q2136"/>
          <cell r="T2136"/>
          <cell r="U2136"/>
        </row>
        <row r="2137">
          <cell r="N2137">
            <v>0</v>
          </cell>
        </row>
        <row r="2138">
          <cell r="N2138">
            <v>46688</v>
          </cell>
        </row>
        <row r="2139">
          <cell r="N2139">
            <v>0</v>
          </cell>
        </row>
        <row r="2140">
          <cell r="N2140">
            <v>0</v>
          </cell>
        </row>
        <row r="2141">
          <cell r="N2141">
            <v>0</v>
          </cell>
        </row>
        <row r="2142">
          <cell r="N2142">
            <v>12</v>
          </cell>
        </row>
        <row r="2144">
          <cell r="N2144">
            <v>131</v>
          </cell>
        </row>
        <row r="2145">
          <cell r="Q2145"/>
          <cell r="T2145"/>
          <cell r="U2145"/>
        </row>
        <row r="2146">
          <cell r="N2146">
            <v>0</v>
          </cell>
        </row>
        <row r="2147">
          <cell r="N2147">
            <v>0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3471</v>
          </cell>
        </row>
        <row r="2151">
          <cell r="N2151">
            <v>11263</v>
          </cell>
        </row>
        <row r="2153">
          <cell r="N2153">
            <v>271.66666666666669</v>
          </cell>
        </row>
        <row r="2154">
          <cell r="Q2154"/>
          <cell r="T2154"/>
          <cell r="U2154"/>
        </row>
        <row r="2155">
          <cell r="N2155">
            <v>0</v>
          </cell>
        </row>
        <row r="2156">
          <cell r="N2156">
            <v>0</v>
          </cell>
        </row>
        <row r="2157">
          <cell r="N2157">
            <v>35557</v>
          </cell>
        </row>
        <row r="2158">
          <cell r="N2158">
            <v>0</v>
          </cell>
        </row>
        <row r="2159">
          <cell r="N2159">
            <v>3703</v>
          </cell>
        </row>
        <row r="2160">
          <cell r="N2160">
            <v>31202.333333333332</v>
          </cell>
        </row>
        <row r="2162">
          <cell r="N2162">
            <v>30</v>
          </cell>
        </row>
        <row r="2163">
          <cell r="Q2163"/>
          <cell r="T2163"/>
          <cell r="U2163"/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0</v>
          </cell>
        </row>
        <row r="2167">
          <cell r="N2167">
            <v>0</v>
          </cell>
        </row>
        <row r="2168">
          <cell r="N2168">
            <v>8430</v>
          </cell>
        </row>
        <row r="2169">
          <cell r="N2169">
            <v>3197</v>
          </cell>
        </row>
        <row r="2171">
          <cell r="N2171">
            <v>0</v>
          </cell>
        </row>
        <row r="2172">
          <cell r="Q2172"/>
          <cell r="T2172"/>
          <cell r="U2172"/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0</v>
          </cell>
        </row>
        <row r="2177">
          <cell r="N2177">
            <v>0</v>
          </cell>
        </row>
        <row r="2178">
          <cell r="N2178">
            <v>1885</v>
          </cell>
        </row>
        <row r="2189">
          <cell r="N2189">
            <v>37035</v>
          </cell>
        </row>
        <row r="2190">
          <cell r="Q2190"/>
          <cell r="T2190"/>
          <cell r="U2190"/>
        </row>
        <row r="2191">
          <cell r="N2191">
            <v>0</v>
          </cell>
        </row>
        <row r="2192">
          <cell r="N2192">
            <v>8560</v>
          </cell>
        </row>
        <row r="2193">
          <cell r="N2193">
            <v>0</v>
          </cell>
        </row>
        <row r="2194">
          <cell r="N2194">
            <v>0</v>
          </cell>
        </row>
        <row r="2195">
          <cell r="N2195">
            <v>0</v>
          </cell>
        </row>
        <row r="2196">
          <cell r="N2196">
            <v>31421</v>
          </cell>
        </row>
        <row r="2198">
          <cell r="N2198">
            <v>14458</v>
          </cell>
        </row>
        <row r="2199">
          <cell r="Q2199"/>
          <cell r="T2199"/>
          <cell r="U2199"/>
        </row>
        <row r="2200">
          <cell r="N2200">
            <v>4</v>
          </cell>
        </row>
        <row r="2201">
          <cell r="N2201">
            <v>0</v>
          </cell>
        </row>
        <row r="2202">
          <cell r="N2202">
            <v>24736</v>
          </cell>
        </row>
        <row r="2203">
          <cell r="N2203">
            <v>0</v>
          </cell>
        </row>
        <row r="2204">
          <cell r="N2204">
            <v>6644</v>
          </cell>
        </row>
        <row r="2205">
          <cell r="N2205">
            <v>67773.333333333343</v>
          </cell>
        </row>
        <row r="2207">
          <cell r="N2207">
            <v>964</v>
          </cell>
        </row>
        <row r="2208">
          <cell r="Q2208"/>
          <cell r="T2208"/>
          <cell r="U2208"/>
        </row>
        <row r="2209">
          <cell r="N2209">
            <v>0</v>
          </cell>
        </row>
        <row r="2210">
          <cell r="N2210">
            <v>0</v>
          </cell>
        </row>
        <row r="2211">
          <cell r="N2211">
            <v>0</v>
          </cell>
        </row>
        <row r="2212">
          <cell r="N2212">
            <v>0</v>
          </cell>
        </row>
        <row r="2213">
          <cell r="N2213">
            <v>15107</v>
          </cell>
        </row>
        <row r="2214">
          <cell r="N2214">
            <v>15784</v>
          </cell>
        </row>
        <row r="2216">
          <cell r="N2216">
            <v>137672</v>
          </cell>
        </row>
        <row r="2217">
          <cell r="Q2217"/>
          <cell r="T2217"/>
          <cell r="U2217"/>
        </row>
        <row r="2218">
          <cell r="N2218">
            <v>0</v>
          </cell>
        </row>
        <row r="2219">
          <cell r="N2219">
            <v>59701</v>
          </cell>
        </row>
        <row r="2220">
          <cell r="N2220">
            <v>0</v>
          </cell>
        </row>
        <row r="2221">
          <cell r="N2221">
            <v>0</v>
          </cell>
        </row>
        <row r="2222">
          <cell r="N2222">
            <v>0</v>
          </cell>
        </row>
        <row r="2223">
          <cell r="N2223">
            <v>440.66666666666669</v>
          </cell>
        </row>
        <row r="2225">
          <cell r="N2225">
            <v>406</v>
          </cell>
        </row>
        <row r="2226">
          <cell r="Q2226"/>
          <cell r="T2226"/>
          <cell r="U2226"/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6620</v>
          </cell>
        </row>
        <row r="2232">
          <cell r="N2232">
            <v>24502</v>
          </cell>
        </row>
        <row r="2234">
          <cell r="N2234">
            <v>177</v>
          </cell>
        </row>
        <row r="2235">
          <cell r="Q2235"/>
          <cell r="T2235"/>
          <cell r="U2235"/>
        </row>
        <row r="2236">
          <cell r="N2236">
            <v>0</v>
          </cell>
        </row>
        <row r="2237">
          <cell r="N2237">
            <v>0</v>
          </cell>
        </row>
        <row r="2238">
          <cell r="N2238">
            <v>49611</v>
          </cell>
        </row>
        <row r="2239">
          <cell r="N2239">
            <v>0</v>
          </cell>
        </row>
        <row r="2240">
          <cell r="N2240">
            <v>5776</v>
          </cell>
        </row>
        <row r="2241">
          <cell r="N2241">
            <v>48606</v>
          </cell>
        </row>
        <row r="2243">
          <cell r="N2243">
            <v>0</v>
          </cell>
        </row>
        <row r="2244">
          <cell r="Q2244"/>
          <cell r="T2244"/>
          <cell r="U2244"/>
        </row>
        <row r="2245">
          <cell r="N2245">
            <v>0</v>
          </cell>
        </row>
        <row r="2246">
          <cell r="N2246">
            <v>0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15255</v>
          </cell>
        </row>
        <row r="2250">
          <cell r="N2250">
            <v>5536</v>
          </cell>
        </row>
        <row r="2252">
          <cell r="N2252">
            <v>0</v>
          </cell>
        </row>
        <row r="2253">
          <cell r="Q2253"/>
          <cell r="T2253"/>
          <cell r="U2253"/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0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1824</v>
          </cell>
        </row>
        <row r="2270">
          <cell r="N2270">
            <v>12832</v>
          </cell>
        </row>
        <row r="2271">
          <cell r="Q2271"/>
          <cell r="T2271"/>
          <cell r="U2271"/>
        </row>
        <row r="2272">
          <cell r="N2272">
            <v>0</v>
          </cell>
        </row>
        <row r="2273">
          <cell r="N2273">
            <v>2874</v>
          </cell>
        </row>
        <row r="2274">
          <cell r="N2274">
            <v>0</v>
          </cell>
        </row>
        <row r="2275">
          <cell r="N2275">
            <v>0</v>
          </cell>
        </row>
        <row r="2276">
          <cell r="N2276">
            <v>0</v>
          </cell>
        </row>
        <row r="2277">
          <cell r="N2277">
            <v>12078</v>
          </cell>
        </row>
        <row r="2279">
          <cell r="N2279">
            <v>5569</v>
          </cell>
        </row>
        <row r="2280">
          <cell r="Q2280">
            <v>114319</v>
          </cell>
          <cell r="T2280"/>
          <cell r="U2280"/>
        </row>
        <row r="2281">
          <cell r="N2281">
            <v>42237</v>
          </cell>
        </row>
        <row r="2282">
          <cell r="N2282">
            <v>0</v>
          </cell>
        </row>
        <row r="2283">
          <cell r="N2283">
            <v>22156</v>
          </cell>
        </row>
        <row r="2284">
          <cell r="N2284">
            <v>0</v>
          </cell>
        </row>
        <row r="2285">
          <cell r="N2285">
            <v>90744</v>
          </cell>
        </row>
        <row r="2286">
          <cell r="N2286">
            <v>179539</v>
          </cell>
        </row>
        <row r="2288">
          <cell r="N2288">
            <v>255</v>
          </cell>
        </row>
        <row r="2289">
          <cell r="Q2289"/>
          <cell r="T2289"/>
          <cell r="U2289"/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6042</v>
          </cell>
        </row>
        <row r="2295">
          <cell r="N2295">
            <v>10443</v>
          </cell>
        </row>
        <row r="2297">
          <cell r="N2297">
            <v>101311</v>
          </cell>
        </row>
        <row r="2298">
          <cell r="Q2298"/>
          <cell r="T2298"/>
          <cell r="U2298"/>
        </row>
        <row r="2299">
          <cell r="N2299">
            <v>0</v>
          </cell>
        </row>
        <row r="2300">
          <cell r="N2300">
            <v>124414</v>
          </cell>
        </row>
        <row r="2301">
          <cell r="N2301">
            <v>0</v>
          </cell>
        </row>
        <row r="2302">
          <cell r="N2302">
            <v>0</v>
          </cell>
        </row>
        <row r="2303">
          <cell r="N2303">
            <v>0</v>
          </cell>
        </row>
        <row r="2304">
          <cell r="N2304">
            <v>0</v>
          </cell>
        </row>
        <row r="2306">
          <cell r="N2306">
            <v>226</v>
          </cell>
        </row>
        <row r="2307">
          <cell r="Q2307"/>
          <cell r="T2307"/>
          <cell r="U2307"/>
        </row>
        <row r="2308">
          <cell r="N2308">
            <v>0</v>
          </cell>
        </row>
        <row r="2309">
          <cell r="N2309">
            <v>0</v>
          </cell>
        </row>
        <row r="2310">
          <cell r="N2310">
            <v>0</v>
          </cell>
        </row>
        <row r="2311">
          <cell r="N2311">
            <v>0</v>
          </cell>
        </row>
        <row r="2312">
          <cell r="N2312">
            <v>1999</v>
          </cell>
        </row>
        <row r="2313">
          <cell r="N2313">
            <v>31335</v>
          </cell>
        </row>
        <row r="2315">
          <cell r="N2315">
            <v>207</v>
          </cell>
        </row>
        <row r="2316">
          <cell r="Q2316"/>
          <cell r="T2316"/>
          <cell r="U2316"/>
        </row>
        <row r="2317">
          <cell r="N2317">
            <v>0</v>
          </cell>
        </row>
        <row r="2318">
          <cell r="N2318">
            <v>0</v>
          </cell>
        </row>
        <row r="2319">
          <cell r="N2319">
            <v>28386</v>
          </cell>
        </row>
        <row r="2320">
          <cell r="N2320">
            <v>0</v>
          </cell>
        </row>
        <row r="2321">
          <cell r="N2321">
            <v>10461</v>
          </cell>
        </row>
        <row r="2322">
          <cell r="N2322">
            <v>56223</v>
          </cell>
        </row>
        <row r="2324">
          <cell r="N2324">
            <v>0</v>
          </cell>
        </row>
        <row r="2325">
          <cell r="Q2325"/>
          <cell r="T2325"/>
          <cell r="U2325"/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12521</v>
          </cell>
        </row>
        <row r="2331">
          <cell r="N2331">
            <v>2748</v>
          </cell>
        </row>
        <row r="2333">
          <cell r="N2333">
            <v>0</v>
          </cell>
        </row>
        <row r="2334">
          <cell r="Q2334"/>
          <cell r="T2334"/>
          <cell r="U2334"/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5188</v>
          </cell>
        </row>
        <row r="2351">
          <cell r="N2351">
            <v>3722</v>
          </cell>
        </row>
        <row r="2352">
          <cell r="Q2352"/>
          <cell r="T2352"/>
          <cell r="U2352"/>
        </row>
        <row r="2353">
          <cell r="N2353">
            <v>0</v>
          </cell>
        </row>
        <row r="2354">
          <cell r="N2354">
            <v>864</v>
          </cell>
        </row>
        <row r="2355">
          <cell r="N2355">
            <v>0</v>
          </cell>
        </row>
        <row r="2356">
          <cell r="N2356">
            <v>0</v>
          </cell>
        </row>
        <row r="2357">
          <cell r="N2357">
            <v>0</v>
          </cell>
        </row>
        <row r="2358">
          <cell r="N2358">
            <v>2523</v>
          </cell>
        </row>
        <row r="2360">
          <cell r="N2360">
            <v>392.42889908256882</v>
          </cell>
        </row>
        <row r="2361">
          <cell r="Q2361"/>
          <cell r="T2361"/>
          <cell r="U2361"/>
        </row>
        <row r="2362">
          <cell r="N2362">
            <v>0</v>
          </cell>
        </row>
        <row r="2363">
          <cell r="N2363">
            <v>0</v>
          </cell>
        </row>
        <row r="2364">
          <cell r="N2364">
            <v>1357.4494152636355</v>
          </cell>
        </row>
        <row r="2365">
          <cell r="N2365">
            <v>0</v>
          </cell>
        </row>
        <row r="2366">
          <cell r="N2366">
            <v>13233</v>
          </cell>
        </row>
        <row r="2367">
          <cell r="N2367">
            <v>17261.121685653794</v>
          </cell>
        </row>
        <row r="2369">
          <cell r="N2369">
            <v>657</v>
          </cell>
        </row>
        <row r="2370">
          <cell r="Q2370"/>
          <cell r="T2370"/>
          <cell r="U2370"/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10198</v>
          </cell>
        </row>
        <row r="2378">
          <cell r="N2378">
            <v>80616</v>
          </cell>
        </row>
        <row r="2379">
          <cell r="Q2379"/>
          <cell r="T2379"/>
          <cell r="U2379"/>
        </row>
        <row r="2380">
          <cell r="N2380">
            <v>0</v>
          </cell>
        </row>
        <row r="2381">
          <cell r="N2381">
            <v>12047</v>
          </cell>
        </row>
        <row r="2382">
          <cell r="N2382">
            <v>0</v>
          </cell>
        </row>
        <row r="2383">
          <cell r="N2383">
            <v>0</v>
          </cell>
        </row>
        <row r="2384">
          <cell r="N2384">
            <v>0</v>
          </cell>
        </row>
        <row r="2385">
          <cell r="N2385">
            <v>0</v>
          </cell>
        </row>
        <row r="2387">
          <cell r="N2387">
            <v>103</v>
          </cell>
        </row>
        <row r="2388">
          <cell r="Q2388"/>
          <cell r="T2388"/>
          <cell r="U2388"/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3562</v>
          </cell>
        </row>
        <row r="2394">
          <cell r="N2394">
            <v>19561</v>
          </cell>
        </row>
        <row r="2396">
          <cell r="N2396">
            <v>70</v>
          </cell>
        </row>
        <row r="2397">
          <cell r="Q2397"/>
          <cell r="T2397"/>
          <cell r="U2397"/>
        </row>
        <row r="2398">
          <cell r="N2398">
            <v>0</v>
          </cell>
        </row>
        <row r="2399">
          <cell r="N2399">
            <v>0</v>
          </cell>
        </row>
        <row r="2400">
          <cell r="N2400">
            <v>21525</v>
          </cell>
        </row>
        <row r="2401">
          <cell r="N2401">
            <v>0</v>
          </cell>
        </row>
        <row r="2402">
          <cell r="N2402">
            <v>330</v>
          </cell>
        </row>
        <row r="2403">
          <cell r="N2403">
            <v>45801</v>
          </cell>
        </row>
        <row r="2405">
          <cell r="N2405">
            <v>0</v>
          </cell>
        </row>
        <row r="2406">
          <cell r="Q2406"/>
          <cell r="T2406"/>
          <cell r="U2406"/>
        </row>
        <row r="2407">
          <cell r="N2407">
            <v>0</v>
          </cell>
        </row>
        <row r="2408">
          <cell r="N2408">
            <v>0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3435</v>
          </cell>
        </row>
        <row r="2414">
          <cell r="N2414">
            <v>0</v>
          </cell>
        </row>
        <row r="2415">
          <cell r="Q2415"/>
          <cell r="T2415"/>
          <cell r="U2415"/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3606</v>
          </cell>
        </row>
        <row r="2432">
          <cell r="N2432">
            <v>11865</v>
          </cell>
        </row>
        <row r="2433">
          <cell r="Q2433"/>
          <cell r="T2433"/>
          <cell r="U2433"/>
        </row>
        <row r="2434">
          <cell r="N2434">
            <v>0</v>
          </cell>
        </row>
        <row r="2435">
          <cell r="N2435">
            <v>2641</v>
          </cell>
        </row>
        <row r="2436">
          <cell r="N2436">
            <v>0</v>
          </cell>
        </row>
        <row r="2437">
          <cell r="N2437">
            <v>0</v>
          </cell>
        </row>
        <row r="2438">
          <cell r="N2438">
            <v>0</v>
          </cell>
        </row>
        <row r="2439">
          <cell r="N2439">
            <v>8221</v>
          </cell>
        </row>
        <row r="2441">
          <cell r="N2441">
            <v>4197</v>
          </cell>
        </row>
        <row r="2442">
          <cell r="Q2442"/>
          <cell r="T2442"/>
          <cell r="U2442"/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14400.999999999996</v>
          </cell>
        </row>
        <row r="2446">
          <cell r="N2446">
            <v>0</v>
          </cell>
        </row>
        <row r="2447">
          <cell r="N2447">
            <v>5492.2680808546611</v>
          </cell>
        </row>
        <row r="2448">
          <cell r="N2448">
            <v>28968</v>
          </cell>
        </row>
        <row r="2450">
          <cell r="N2450">
            <v>706</v>
          </cell>
        </row>
        <row r="2451">
          <cell r="Q2451"/>
          <cell r="T2451"/>
          <cell r="U2451"/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0</v>
          </cell>
        </row>
        <row r="2455">
          <cell r="N2455">
            <v>0</v>
          </cell>
        </row>
        <row r="2456">
          <cell r="N2456">
            <v>7143.901314272538</v>
          </cell>
        </row>
        <row r="2457">
          <cell r="N2457">
            <v>9413</v>
          </cell>
        </row>
        <row r="2459">
          <cell r="N2459">
            <v>51046.47431587131</v>
          </cell>
        </row>
        <row r="2460">
          <cell r="Q2460"/>
          <cell r="T2460"/>
          <cell r="U2460"/>
        </row>
        <row r="2461">
          <cell r="N2461">
            <v>0</v>
          </cell>
        </row>
        <row r="2462">
          <cell r="N2462">
            <v>9759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51929.52568412869</v>
          </cell>
        </row>
        <row r="2468">
          <cell r="N2468">
            <v>992</v>
          </cell>
        </row>
        <row r="2469">
          <cell r="Q2469"/>
          <cell r="T2469"/>
          <cell r="U2469"/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1263.8306048727998</v>
          </cell>
        </row>
        <row r="2475">
          <cell r="N2475">
            <v>11210</v>
          </cell>
        </row>
        <row r="2477">
          <cell r="N2477">
            <v>297</v>
          </cell>
        </row>
        <row r="2478">
          <cell r="Q2478"/>
          <cell r="T2478"/>
          <cell r="U2478"/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26339</v>
          </cell>
        </row>
        <row r="2482">
          <cell r="N2482">
            <v>0</v>
          </cell>
        </row>
        <row r="2483">
          <cell r="N2483">
            <v>600</v>
          </cell>
        </row>
        <row r="2484">
          <cell r="N2484">
            <v>38210</v>
          </cell>
        </row>
        <row r="2486">
          <cell r="N2486">
            <v>0</v>
          </cell>
        </row>
        <row r="2487">
          <cell r="Q2487"/>
          <cell r="T2487"/>
          <cell r="U2487"/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11000</v>
          </cell>
        </row>
        <row r="2493">
          <cell r="N2493">
            <v>3772</v>
          </cell>
        </row>
        <row r="2495">
          <cell r="N2495">
            <v>0</v>
          </cell>
        </row>
        <row r="2496">
          <cell r="Q2496"/>
          <cell r="T2496"/>
          <cell r="U2496"/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372</v>
          </cell>
        </row>
        <row r="2513">
          <cell r="N2513">
            <v>8300.75</v>
          </cell>
        </row>
        <row r="2514">
          <cell r="Q2514"/>
          <cell r="T2514"/>
          <cell r="U2514"/>
        </row>
        <row r="2515">
          <cell r="N2515">
            <v>0</v>
          </cell>
        </row>
        <row r="2516">
          <cell r="N2516">
            <v>1078.25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6720</v>
          </cell>
        </row>
        <row r="2522">
          <cell r="N2522">
            <v>147390</v>
          </cell>
        </row>
        <row r="2523">
          <cell r="Q2523">
            <v>0</v>
          </cell>
          <cell r="T2523">
            <v>0</v>
          </cell>
          <cell r="U2523">
            <v>0</v>
          </cell>
        </row>
        <row r="2524">
          <cell r="N2524">
            <v>689741</v>
          </cell>
          <cell r="V2524">
            <v>3294102</v>
          </cell>
        </row>
        <row r="2525">
          <cell r="N2525">
            <v>0</v>
          </cell>
        </row>
        <row r="2526">
          <cell r="N2526">
            <v>15930</v>
          </cell>
        </row>
        <row r="2527">
          <cell r="N2527">
            <v>0</v>
          </cell>
        </row>
        <row r="2528">
          <cell r="N2528">
            <v>182215</v>
          </cell>
        </row>
        <row r="2529">
          <cell r="N2529">
            <v>615284</v>
          </cell>
        </row>
        <row r="2531">
          <cell r="N2531">
            <v>17648</v>
          </cell>
        </row>
        <row r="2532">
          <cell r="Q2532"/>
          <cell r="T2532"/>
          <cell r="U2532"/>
        </row>
        <row r="2533">
          <cell r="N2533">
            <v>0</v>
          </cell>
        </row>
        <row r="2534">
          <cell r="N2534">
            <v>0</v>
          </cell>
        </row>
        <row r="2535">
          <cell r="N2535">
            <v>0</v>
          </cell>
        </row>
        <row r="2536">
          <cell r="N2536">
            <v>0</v>
          </cell>
        </row>
        <row r="2537">
          <cell r="N2537">
            <v>309837</v>
          </cell>
        </row>
        <row r="2538">
          <cell r="N2538">
            <v>439423</v>
          </cell>
        </row>
        <row r="2540">
          <cell r="N2540">
            <v>3446151</v>
          </cell>
        </row>
        <row r="2541">
          <cell r="Q2541"/>
          <cell r="T2541"/>
          <cell r="U2541"/>
        </row>
        <row r="2542">
          <cell r="N2542">
            <v>0</v>
          </cell>
        </row>
        <row r="2543">
          <cell r="N2543">
            <v>1125396.75</v>
          </cell>
        </row>
        <row r="2544">
          <cell r="N2544">
            <v>0</v>
          </cell>
        </row>
        <row r="2545">
          <cell r="N2545">
            <v>0</v>
          </cell>
        </row>
        <row r="2546">
          <cell r="N2546">
            <v>0</v>
          </cell>
        </row>
        <row r="2547">
          <cell r="N2547">
            <v>145788.25</v>
          </cell>
        </row>
        <row r="2549">
          <cell r="N2549">
            <v>583719</v>
          </cell>
        </row>
        <row r="2550">
          <cell r="Q2550"/>
          <cell r="T2550"/>
          <cell r="U2550"/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0</v>
          </cell>
        </row>
        <row r="2555">
          <cell r="N2555">
            <v>404859</v>
          </cell>
        </row>
        <row r="2556">
          <cell r="N2556">
            <v>2151619</v>
          </cell>
        </row>
        <row r="2558">
          <cell r="N2558">
            <v>10783.545667861588</v>
          </cell>
        </row>
        <row r="2559">
          <cell r="Q2559"/>
          <cell r="T2559"/>
          <cell r="U2559"/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52111</v>
          </cell>
        </row>
        <row r="2563">
          <cell r="N2563">
            <v>0</v>
          </cell>
        </row>
        <row r="2564">
          <cell r="N2564">
            <v>189022</v>
          </cell>
        </row>
        <row r="2565">
          <cell r="N2565">
            <v>716218</v>
          </cell>
        </row>
        <row r="2567">
          <cell r="N2567">
            <v>4023.7043321384426</v>
          </cell>
        </row>
        <row r="2568">
          <cell r="Q2568"/>
          <cell r="T2568"/>
          <cell r="U2568"/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1909687</v>
          </cell>
        </row>
        <row r="2574">
          <cell r="N2574">
            <v>442265</v>
          </cell>
        </row>
        <row r="2576">
          <cell r="N2576">
            <v>0</v>
          </cell>
        </row>
        <row r="2577">
          <cell r="Q2577"/>
          <cell r="T2577"/>
          <cell r="U2577"/>
        </row>
        <row r="2578">
          <cell r="N2578">
            <v>0</v>
          </cell>
        </row>
        <row r="2579">
          <cell r="N2579">
            <v>0</v>
          </cell>
        </row>
        <row r="2580">
          <cell r="N2580">
            <v>0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2898.75</v>
          </cell>
        </row>
        <row r="2594">
          <cell r="N2594">
            <v>582</v>
          </cell>
        </row>
        <row r="2595">
          <cell r="Q2595"/>
          <cell r="T2595"/>
          <cell r="U2595"/>
        </row>
        <row r="2596">
          <cell r="N2596">
            <v>0</v>
          </cell>
        </row>
        <row r="2597">
          <cell r="N2597">
            <v>135</v>
          </cell>
        </row>
        <row r="2598">
          <cell r="N2598">
            <v>0</v>
          </cell>
        </row>
        <row r="2599">
          <cell r="N2599">
            <v>0</v>
          </cell>
        </row>
        <row r="2600">
          <cell r="N2600">
            <v>0</v>
          </cell>
        </row>
        <row r="2601">
          <cell r="N2601">
            <v>866</v>
          </cell>
        </row>
        <row r="2603">
          <cell r="N2603">
            <v>6436.0800000000163</v>
          </cell>
        </row>
        <row r="2604">
          <cell r="Q2604"/>
          <cell r="T2604"/>
          <cell r="U2604"/>
        </row>
        <row r="2605">
          <cell r="N2605">
            <v>6646.1763608017354</v>
          </cell>
        </row>
        <row r="2606">
          <cell r="N2606">
            <v>0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24429</v>
          </cell>
        </row>
        <row r="2610">
          <cell r="N2610">
            <v>84937</v>
          </cell>
        </row>
        <row r="2612">
          <cell r="N2612">
            <v>301</v>
          </cell>
        </row>
        <row r="2613">
          <cell r="Q2613"/>
          <cell r="T2613"/>
          <cell r="U2613"/>
        </row>
        <row r="2614">
          <cell r="N2614">
            <v>0</v>
          </cell>
        </row>
        <row r="2615">
          <cell r="N2615">
            <v>0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43042</v>
          </cell>
        </row>
        <row r="2619">
          <cell r="N2619">
            <v>108234</v>
          </cell>
        </row>
        <row r="2621">
          <cell r="N2621">
            <v>470154</v>
          </cell>
        </row>
        <row r="2622">
          <cell r="Q2622"/>
          <cell r="T2622"/>
          <cell r="U2622"/>
        </row>
        <row r="2623">
          <cell r="N2623">
            <v>0</v>
          </cell>
        </row>
        <row r="2624">
          <cell r="N2624">
            <v>89438</v>
          </cell>
        </row>
        <row r="2625">
          <cell r="N2625">
            <v>0</v>
          </cell>
        </row>
        <row r="2626">
          <cell r="N2626">
            <v>0</v>
          </cell>
        </row>
        <row r="2627">
          <cell r="N2627">
            <v>0</v>
          </cell>
        </row>
        <row r="2628">
          <cell r="N2628">
            <v>1809</v>
          </cell>
        </row>
        <row r="2630">
          <cell r="N2630">
            <v>1043</v>
          </cell>
        </row>
        <row r="2631">
          <cell r="Q2631"/>
          <cell r="T2631"/>
          <cell r="U2631"/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60071</v>
          </cell>
        </row>
        <row r="2637">
          <cell r="N2637">
            <v>153204.0769725315</v>
          </cell>
        </row>
        <row r="2639">
          <cell r="N2639">
            <v>918</v>
          </cell>
        </row>
        <row r="2640">
          <cell r="Q2640"/>
          <cell r="T2640"/>
          <cell r="U2640"/>
        </row>
        <row r="2641">
          <cell r="N2641">
            <v>0</v>
          </cell>
        </row>
        <row r="2642">
          <cell r="N2642">
            <v>0</v>
          </cell>
        </row>
        <row r="2643">
          <cell r="N2643">
            <v>17937.243639198132</v>
          </cell>
        </row>
        <row r="2644">
          <cell r="N2644">
            <v>0</v>
          </cell>
        </row>
        <row r="2645">
          <cell r="N2645">
            <v>24340</v>
          </cell>
        </row>
        <row r="2646">
          <cell r="N2646">
            <v>172471.75636080187</v>
          </cell>
        </row>
        <row r="2648">
          <cell r="N2648">
            <v>123</v>
          </cell>
        </row>
        <row r="2649">
          <cell r="Q2649"/>
          <cell r="T2649"/>
          <cell r="U2649"/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121898</v>
          </cell>
        </row>
        <row r="2655">
          <cell r="N2655">
            <v>39943</v>
          </cell>
        </row>
        <row r="2657">
          <cell r="N2657">
            <v>0</v>
          </cell>
        </row>
        <row r="2658">
          <cell r="Q2658"/>
          <cell r="T2658"/>
          <cell r="U2658"/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2061.6666666666665</v>
          </cell>
        </row>
        <row r="2675">
          <cell r="N2675">
            <v>3031</v>
          </cell>
        </row>
        <row r="2676">
          <cell r="Q2676"/>
          <cell r="T2676"/>
          <cell r="U2676"/>
        </row>
        <row r="2677">
          <cell r="N2677">
            <v>0</v>
          </cell>
        </row>
        <row r="2678">
          <cell r="N2678">
            <v>616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0</v>
          </cell>
        </row>
        <row r="2682">
          <cell r="N2682">
            <v>11921</v>
          </cell>
        </row>
        <row r="2684">
          <cell r="N2684">
            <v>1931</v>
          </cell>
        </row>
        <row r="2685">
          <cell r="Q2685">
            <v>0</v>
          </cell>
          <cell r="T2685">
            <v>0</v>
          </cell>
          <cell r="U2685">
            <v>0</v>
          </cell>
        </row>
        <row r="2686">
          <cell r="N2686">
            <v>20914.333333333336</v>
          </cell>
        </row>
        <row r="2687">
          <cell r="N2687">
            <v>0</v>
          </cell>
        </row>
        <row r="2688">
          <cell r="N2688">
            <v>337</v>
          </cell>
        </row>
        <row r="2689">
          <cell r="N2689">
            <v>0</v>
          </cell>
        </row>
        <row r="2690">
          <cell r="N2690">
            <v>8766</v>
          </cell>
        </row>
        <row r="2691">
          <cell r="N2691">
            <v>47311.666666666664</v>
          </cell>
        </row>
        <row r="2693">
          <cell r="N2693">
            <v>1669</v>
          </cell>
        </row>
        <row r="2694">
          <cell r="Q2694"/>
          <cell r="T2694"/>
          <cell r="U2694"/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25595</v>
          </cell>
        </row>
        <row r="2700">
          <cell r="N2700">
            <v>38511</v>
          </cell>
        </row>
        <row r="2702">
          <cell r="N2702">
            <v>359427.71667903231</v>
          </cell>
        </row>
        <row r="2703">
          <cell r="Q2703"/>
          <cell r="T2703"/>
          <cell r="U2703"/>
        </row>
        <row r="2704">
          <cell r="N2704">
            <v>0</v>
          </cell>
        </row>
        <row r="2705">
          <cell r="N2705">
            <v>70647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1077</v>
          </cell>
        </row>
        <row r="2711">
          <cell r="N2711">
            <v>22948</v>
          </cell>
        </row>
        <row r="2712">
          <cell r="Q2712"/>
          <cell r="T2712"/>
          <cell r="U2712"/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11611</v>
          </cell>
        </row>
        <row r="2718">
          <cell r="N2718">
            <v>77177</v>
          </cell>
        </row>
        <row r="2720">
          <cell r="N2720">
            <v>415.12569658436729</v>
          </cell>
        </row>
        <row r="2721">
          <cell r="Q2721"/>
          <cell r="T2721"/>
          <cell r="U2721"/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32443</v>
          </cell>
        </row>
        <row r="2725">
          <cell r="N2725">
            <v>0</v>
          </cell>
        </row>
        <row r="2726">
          <cell r="N2726">
            <v>6548</v>
          </cell>
        </row>
        <row r="2727">
          <cell r="N2727">
            <v>152446</v>
          </cell>
        </row>
        <row r="2729">
          <cell r="N2729">
            <v>32.157624383296053</v>
          </cell>
        </row>
        <row r="2730">
          <cell r="Q2730"/>
          <cell r="T2730"/>
          <cell r="U2730"/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68216</v>
          </cell>
        </row>
        <row r="2736">
          <cell r="N2736">
            <v>20932</v>
          </cell>
        </row>
        <row r="2738">
          <cell r="N2738">
            <v>0</v>
          </cell>
        </row>
        <row r="2739">
          <cell r="Q2739"/>
          <cell r="T2739"/>
          <cell r="U2739"/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16451</v>
          </cell>
        </row>
        <row r="2756">
          <cell r="N2756">
            <v>3164</v>
          </cell>
        </row>
        <row r="2757">
          <cell r="Q2757"/>
          <cell r="T2757"/>
          <cell r="U2757"/>
        </row>
        <row r="2758">
          <cell r="N2758">
            <v>0</v>
          </cell>
        </row>
        <row r="2759">
          <cell r="N2759">
            <v>735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4070</v>
          </cell>
        </row>
        <row r="2765">
          <cell r="N2765">
            <v>5000</v>
          </cell>
        </row>
        <row r="2766">
          <cell r="Q2766">
            <v>631399</v>
          </cell>
          <cell r="T2766">
            <v>0</v>
          </cell>
          <cell r="U2766">
            <v>0</v>
          </cell>
        </row>
        <row r="2767">
          <cell r="N2767">
            <v>576000</v>
          </cell>
          <cell r="V2767">
            <v>5005000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5021</v>
          </cell>
        </row>
        <row r="2772">
          <cell r="N2772">
            <v>701745</v>
          </cell>
        </row>
        <row r="2774">
          <cell r="N2774">
            <v>20167</v>
          </cell>
        </row>
        <row r="2775">
          <cell r="Q2775"/>
          <cell r="T2775"/>
          <cell r="U2775"/>
        </row>
        <row r="2776">
          <cell r="N2776">
            <v>0</v>
          </cell>
        </row>
        <row r="2777">
          <cell r="N2777">
            <v>0</v>
          </cell>
        </row>
        <row r="2778">
          <cell r="N2778">
            <v>0</v>
          </cell>
        </row>
        <row r="2779">
          <cell r="N2779">
            <v>0</v>
          </cell>
        </row>
        <row r="2780">
          <cell r="N2780">
            <v>8721</v>
          </cell>
        </row>
        <row r="2781">
          <cell r="N2781">
            <v>21645</v>
          </cell>
        </row>
        <row r="2783">
          <cell r="N2783">
            <v>98782</v>
          </cell>
        </row>
        <row r="2784">
          <cell r="Q2784"/>
          <cell r="T2784"/>
          <cell r="U2784"/>
        </row>
        <row r="2785">
          <cell r="N2785">
            <v>0</v>
          </cell>
        </row>
        <row r="2786">
          <cell r="N2786">
            <v>16030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36</v>
          </cell>
        </row>
        <row r="2792">
          <cell r="N2792">
            <v>9511</v>
          </cell>
        </row>
        <row r="2793">
          <cell r="Q2793"/>
          <cell r="T2793"/>
          <cell r="U2793"/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3178</v>
          </cell>
        </row>
        <row r="2799">
          <cell r="N2799">
            <v>24930</v>
          </cell>
        </row>
        <row r="2801">
          <cell r="N2801">
            <v>101</v>
          </cell>
        </row>
        <row r="2802">
          <cell r="Q2802"/>
          <cell r="T2802"/>
          <cell r="U2802"/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15912</v>
          </cell>
        </row>
        <row r="2806">
          <cell r="N2806">
            <v>0</v>
          </cell>
        </row>
        <row r="2807">
          <cell r="N2807">
            <v>647</v>
          </cell>
        </row>
        <row r="2808">
          <cell r="N2808">
            <v>61224</v>
          </cell>
        </row>
        <row r="2810">
          <cell r="N2810">
            <v>252</v>
          </cell>
        </row>
        <row r="2811">
          <cell r="Q2811"/>
          <cell r="T2811"/>
          <cell r="U2811"/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26033</v>
          </cell>
        </row>
        <row r="2817">
          <cell r="N2817">
            <v>12413</v>
          </cell>
        </row>
        <row r="2819">
          <cell r="N2819">
            <v>0</v>
          </cell>
        </row>
        <row r="2820">
          <cell r="Q2820"/>
          <cell r="T2820"/>
          <cell r="U2820"/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25055</v>
          </cell>
        </row>
        <row r="2837">
          <cell r="N2837">
            <v>8868</v>
          </cell>
        </row>
        <row r="2838">
          <cell r="Q2838"/>
          <cell r="T2838"/>
          <cell r="U2838"/>
        </row>
        <row r="2839">
          <cell r="N2839">
            <v>0</v>
          </cell>
        </row>
        <row r="2840">
          <cell r="N2840">
            <v>1872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10607</v>
          </cell>
        </row>
        <row r="2846">
          <cell r="N2846">
            <v>13015.578342765695</v>
          </cell>
        </row>
        <row r="2847">
          <cell r="Q2847"/>
          <cell r="T2847"/>
          <cell r="U2847"/>
        </row>
        <row r="2848">
          <cell r="N2848">
            <v>3167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55271</v>
          </cell>
        </row>
        <row r="2853">
          <cell r="N2853">
            <v>75413.550000000032</v>
          </cell>
        </row>
        <row r="2855">
          <cell r="N2855">
            <v>688</v>
          </cell>
        </row>
        <row r="2856">
          <cell r="Q2856"/>
          <cell r="T2856"/>
          <cell r="U2856"/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45980</v>
          </cell>
        </row>
        <row r="2862">
          <cell r="N2862">
            <v>53045</v>
          </cell>
        </row>
        <row r="2864">
          <cell r="N2864">
            <v>644734.42165723431</v>
          </cell>
        </row>
        <row r="2865">
          <cell r="Q2865"/>
          <cell r="T2865"/>
          <cell r="U2865"/>
        </row>
        <row r="2866">
          <cell r="N2866">
            <v>0</v>
          </cell>
        </row>
        <row r="2867">
          <cell r="N2867">
            <v>105066.25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21589.200000000001</v>
          </cell>
        </row>
        <row r="2873">
          <cell r="N2873">
            <v>2113</v>
          </cell>
        </row>
        <row r="2874">
          <cell r="Q2874"/>
          <cell r="T2874"/>
          <cell r="U2874"/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45400</v>
          </cell>
        </row>
        <row r="2880">
          <cell r="N2880">
            <v>129920</v>
          </cell>
        </row>
        <row r="2882">
          <cell r="N2882">
            <v>277</v>
          </cell>
        </row>
        <row r="2883">
          <cell r="Q2883"/>
          <cell r="T2883"/>
          <cell r="U2883"/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62787</v>
          </cell>
        </row>
        <row r="2887">
          <cell r="N2887">
            <v>0</v>
          </cell>
        </row>
        <row r="2888">
          <cell r="N2888">
            <v>20956</v>
          </cell>
        </row>
        <row r="2889">
          <cell r="N2889">
            <v>146320</v>
          </cell>
        </row>
        <row r="2891">
          <cell r="N2891">
            <v>41</v>
          </cell>
        </row>
        <row r="2892">
          <cell r="Q2892"/>
          <cell r="T2892"/>
          <cell r="U2892"/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0</v>
          </cell>
        </row>
        <row r="2896">
          <cell r="N2896">
            <v>0</v>
          </cell>
        </row>
        <row r="2897">
          <cell r="N2897">
            <v>123120</v>
          </cell>
        </row>
        <row r="2898">
          <cell r="N2898">
            <v>32436</v>
          </cell>
        </row>
        <row r="2900">
          <cell r="N2900">
            <v>0</v>
          </cell>
        </row>
        <row r="2901">
          <cell r="Q2901"/>
          <cell r="T2901"/>
          <cell r="U2901"/>
        </row>
        <row r="2902">
          <cell r="N2902">
            <v>0</v>
          </cell>
        </row>
        <row r="2903">
          <cell r="N2903">
            <v>0</v>
          </cell>
        </row>
        <row r="2904">
          <cell r="N2904">
            <v>0</v>
          </cell>
        </row>
        <row r="2905">
          <cell r="N2905">
            <v>0</v>
          </cell>
        </row>
        <row r="2906">
          <cell r="N2906">
            <v>0</v>
          </cell>
        </row>
        <row r="2907">
          <cell r="N2907">
            <v>30535</v>
          </cell>
        </row>
        <row r="2918">
          <cell r="N2918">
            <v>2804</v>
          </cell>
        </row>
        <row r="2919">
          <cell r="Q2919"/>
          <cell r="T2919"/>
          <cell r="U2919"/>
        </row>
        <row r="2920">
          <cell r="N2920">
            <v>0</v>
          </cell>
        </row>
        <row r="2921">
          <cell r="N2921">
            <v>651</v>
          </cell>
        </row>
        <row r="2922">
          <cell r="N2922">
            <v>0</v>
          </cell>
        </row>
        <row r="2923">
          <cell r="N2923">
            <v>0</v>
          </cell>
        </row>
        <row r="2924">
          <cell r="N2924">
            <v>0</v>
          </cell>
        </row>
        <row r="2925">
          <cell r="N2925">
            <v>294</v>
          </cell>
        </row>
        <row r="2927">
          <cell r="N2927">
            <v>2479.512652137234</v>
          </cell>
        </row>
        <row r="2928">
          <cell r="Q2928"/>
          <cell r="T2928"/>
          <cell r="U2928"/>
        </row>
        <row r="2929">
          <cell r="N2929">
            <v>0</v>
          </cell>
        </row>
        <row r="2930">
          <cell r="N2930">
            <v>0</v>
          </cell>
        </row>
        <row r="2931">
          <cell r="N2931">
            <v>0</v>
          </cell>
        </row>
        <row r="2932">
          <cell r="N2932">
            <v>0</v>
          </cell>
        </row>
        <row r="2933">
          <cell r="N2933">
            <v>0</v>
          </cell>
        </row>
        <row r="2934">
          <cell r="N2934">
            <v>4893</v>
          </cell>
        </row>
        <row r="2936">
          <cell r="N2936">
            <v>0</v>
          </cell>
        </row>
        <row r="2937">
          <cell r="Q2937"/>
          <cell r="T2937"/>
          <cell r="U2937"/>
        </row>
        <row r="2938">
          <cell r="N2938">
            <v>0</v>
          </cell>
        </row>
        <row r="2939">
          <cell r="N2939">
            <v>0</v>
          </cell>
        </row>
        <row r="2940">
          <cell r="N2940">
            <v>0</v>
          </cell>
        </row>
        <row r="2941">
          <cell r="N2941">
            <v>0</v>
          </cell>
        </row>
        <row r="2942">
          <cell r="N2942">
            <v>0</v>
          </cell>
        </row>
        <row r="2943">
          <cell r="N2943">
            <v>9876</v>
          </cell>
        </row>
        <row r="2945">
          <cell r="N2945">
            <v>212553.48734786277</v>
          </cell>
        </row>
        <row r="2946">
          <cell r="Q2946"/>
          <cell r="T2946"/>
          <cell r="U2946"/>
        </row>
        <row r="2947">
          <cell r="N2947">
            <v>0</v>
          </cell>
        </row>
        <row r="2948">
          <cell r="N2948">
            <v>35663</v>
          </cell>
        </row>
        <row r="2949">
          <cell r="N2949">
            <v>0</v>
          </cell>
        </row>
        <row r="2950">
          <cell r="N2950">
            <v>0</v>
          </cell>
        </row>
        <row r="2951">
          <cell r="N2951">
            <v>0</v>
          </cell>
        </row>
        <row r="2952">
          <cell r="N2952">
            <v>95</v>
          </cell>
        </row>
        <row r="2954">
          <cell r="N2954">
            <v>23297</v>
          </cell>
        </row>
        <row r="2955">
          <cell r="Q2955"/>
          <cell r="T2955"/>
          <cell r="U2955"/>
        </row>
        <row r="2956">
          <cell r="N2956">
            <v>0</v>
          </cell>
        </row>
        <row r="2957">
          <cell r="N2957">
            <v>0</v>
          </cell>
        </row>
        <row r="2958">
          <cell r="N2958">
            <v>0</v>
          </cell>
        </row>
        <row r="2959">
          <cell r="N2959">
            <v>0</v>
          </cell>
        </row>
        <row r="2960">
          <cell r="N2960">
            <v>0</v>
          </cell>
        </row>
        <row r="2961">
          <cell r="N2961">
            <v>107590</v>
          </cell>
        </row>
        <row r="2963">
          <cell r="N2963">
            <v>555</v>
          </cell>
        </row>
        <row r="2964">
          <cell r="Q2964"/>
          <cell r="T2964"/>
          <cell r="U2964"/>
        </row>
        <row r="2965">
          <cell r="N2965">
            <v>0</v>
          </cell>
        </row>
        <row r="2966">
          <cell r="N2966">
            <v>0</v>
          </cell>
        </row>
        <row r="2967">
          <cell r="N2967">
            <v>15583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66186</v>
          </cell>
        </row>
        <row r="2972">
          <cell r="N2972">
            <v>20</v>
          </cell>
        </row>
        <row r="2973">
          <cell r="Q2973"/>
          <cell r="T2973"/>
          <cell r="U2973"/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0</v>
          </cell>
        </row>
        <row r="2978">
          <cell r="N2978">
            <v>0</v>
          </cell>
        </row>
        <row r="2979">
          <cell r="N2979">
            <v>7820</v>
          </cell>
        </row>
        <row r="2981">
          <cell r="N2981">
            <v>0</v>
          </cell>
        </row>
        <row r="2982">
          <cell r="Q2982"/>
          <cell r="T2982"/>
          <cell r="U2982"/>
        </row>
        <row r="2983">
          <cell r="N2983">
            <v>0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99">
          <cell r="N2999">
            <v>10857</v>
          </cell>
        </row>
        <row r="3000">
          <cell r="Q3000"/>
          <cell r="T3000"/>
          <cell r="U3000"/>
        </row>
        <row r="3001">
          <cell r="N3001">
            <v>0</v>
          </cell>
        </row>
        <row r="3002">
          <cell r="N3002">
            <v>2521</v>
          </cell>
        </row>
        <row r="3003">
          <cell r="N3003">
            <v>0</v>
          </cell>
        </row>
        <row r="3004">
          <cell r="N3004">
            <v>0</v>
          </cell>
        </row>
        <row r="3005">
          <cell r="N3005">
            <v>0</v>
          </cell>
        </row>
        <row r="3006">
          <cell r="N3006">
            <v>16232</v>
          </cell>
        </row>
        <row r="3008">
          <cell r="N3008">
            <v>7090</v>
          </cell>
        </row>
        <row r="3009">
          <cell r="Q3009"/>
          <cell r="T3009"/>
          <cell r="U3009"/>
        </row>
        <row r="3010">
          <cell r="N3010">
            <v>576</v>
          </cell>
        </row>
        <row r="3011">
          <cell r="N3011">
            <v>5</v>
          </cell>
        </row>
        <row r="3012">
          <cell r="N3012">
            <v>358</v>
          </cell>
        </row>
        <row r="3013">
          <cell r="N3013">
            <v>0</v>
          </cell>
        </row>
        <row r="3014">
          <cell r="N3014">
            <v>3370</v>
          </cell>
        </row>
        <row r="3015">
          <cell r="N3015">
            <v>382562</v>
          </cell>
        </row>
        <row r="3017">
          <cell r="N3017">
            <v>4094</v>
          </cell>
        </row>
        <row r="3018">
          <cell r="Q3018"/>
          <cell r="T3018"/>
          <cell r="U3018"/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18708</v>
          </cell>
        </row>
        <row r="3024">
          <cell r="N3024">
            <v>35544</v>
          </cell>
        </row>
        <row r="3026">
          <cell r="N3026">
            <v>278380</v>
          </cell>
        </row>
        <row r="3027">
          <cell r="Q3027"/>
          <cell r="T3027"/>
          <cell r="U3027"/>
        </row>
        <row r="3028">
          <cell r="N3028">
            <v>0</v>
          </cell>
        </row>
        <row r="3029">
          <cell r="N3029">
            <v>55498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235</v>
          </cell>
        </row>
        <row r="3035">
          <cell r="N3035">
            <v>450</v>
          </cell>
        </row>
        <row r="3036">
          <cell r="Q3036"/>
          <cell r="T3036"/>
          <cell r="U3036"/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33130</v>
          </cell>
        </row>
        <row r="3042">
          <cell r="N3042">
            <v>76347</v>
          </cell>
        </row>
        <row r="3044">
          <cell r="N3044">
            <v>252</v>
          </cell>
        </row>
        <row r="3045">
          <cell r="Q3045"/>
          <cell r="T3045"/>
          <cell r="U3045"/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45445</v>
          </cell>
        </row>
        <row r="3049">
          <cell r="N3049">
            <v>0</v>
          </cell>
        </row>
        <row r="3050">
          <cell r="N3050">
            <v>5792</v>
          </cell>
        </row>
        <row r="3051">
          <cell r="N3051">
            <v>112362</v>
          </cell>
        </row>
        <row r="3053">
          <cell r="N3053">
            <v>0</v>
          </cell>
        </row>
        <row r="3054">
          <cell r="Q3054"/>
          <cell r="T3054"/>
          <cell r="U3054"/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72600</v>
          </cell>
        </row>
        <row r="3060">
          <cell r="N3060">
            <v>15560</v>
          </cell>
        </row>
        <row r="3062">
          <cell r="N3062">
            <v>0</v>
          </cell>
        </row>
        <row r="3063">
          <cell r="Q3063"/>
          <cell r="T3063"/>
          <cell r="U3063"/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9254</v>
          </cell>
        </row>
        <row r="3080">
          <cell r="N3080">
            <v>5265</v>
          </cell>
        </row>
        <row r="3081">
          <cell r="Q3081"/>
          <cell r="T3081"/>
          <cell r="U3081"/>
        </row>
        <row r="3082">
          <cell r="N3082">
            <v>0</v>
          </cell>
        </row>
        <row r="3083">
          <cell r="N3083">
            <v>1213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6788</v>
          </cell>
        </row>
        <row r="3089">
          <cell r="N3089">
            <v>35049.5</v>
          </cell>
        </row>
        <row r="3090">
          <cell r="Q3090"/>
          <cell r="T3090"/>
          <cell r="U3090"/>
        </row>
        <row r="3091">
          <cell r="N3091">
            <v>5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85669</v>
          </cell>
        </row>
        <row r="3096">
          <cell r="N3096">
            <v>142984.5</v>
          </cell>
        </row>
        <row r="3098">
          <cell r="N3098">
            <v>4526</v>
          </cell>
        </row>
        <row r="3099">
          <cell r="Q3099"/>
          <cell r="T3099"/>
          <cell r="U3099"/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19131</v>
          </cell>
        </row>
        <row r="3105">
          <cell r="N3105">
            <v>55938</v>
          </cell>
        </row>
        <row r="3107">
          <cell r="N3107">
            <v>298865</v>
          </cell>
        </row>
        <row r="3108">
          <cell r="Q3108"/>
          <cell r="T3108"/>
          <cell r="U3108"/>
        </row>
        <row r="3109">
          <cell r="N3109">
            <v>0</v>
          </cell>
        </row>
        <row r="3110">
          <cell r="N3110">
            <v>53729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3572</v>
          </cell>
        </row>
        <row r="3116">
          <cell r="N3116">
            <v>1693</v>
          </cell>
        </row>
        <row r="3117">
          <cell r="Q3117"/>
          <cell r="T3117"/>
          <cell r="U3117"/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0</v>
          </cell>
        </row>
        <row r="3122">
          <cell r="N3122">
            <v>47004</v>
          </cell>
        </row>
        <row r="3123">
          <cell r="N3123">
            <v>142906</v>
          </cell>
        </row>
        <row r="3125">
          <cell r="N3125">
            <v>380</v>
          </cell>
        </row>
        <row r="3126">
          <cell r="Q3126"/>
          <cell r="T3126"/>
          <cell r="U3126"/>
        </row>
        <row r="3127">
          <cell r="N3127">
            <v>0</v>
          </cell>
        </row>
        <row r="3128">
          <cell r="N3128">
            <v>0</v>
          </cell>
        </row>
        <row r="3129">
          <cell r="N3129">
            <v>28851</v>
          </cell>
        </row>
        <row r="3130">
          <cell r="N3130">
            <v>0</v>
          </cell>
        </row>
        <row r="3131">
          <cell r="N3131">
            <v>15440</v>
          </cell>
        </row>
        <row r="3132">
          <cell r="N3132">
            <v>137402</v>
          </cell>
        </row>
        <row r="3134">
          <cell r="N3134">
            <v>75</v>
          </cell>
        </row>
        <row r="3135">
          <cell r="Q3135"/>
          <cell r="T3135"/>
          <cell r="U3135"/>
        </row>
        <row r="3136">
          <cell r="N3136">
            <v>0</v>
          </cell>
        </row>
        <row r="3137">
          <cell r="N3137">
            <v>0</v>
          </cell>
        </row>
        <row r="3138">
          <cell r="N3138">
            <v>0</v>
          </cell>
        </row>
        <row r="3139">
          <cell r="N3139">
            <v>0</v>
          </cell>
        </row>
        <row r="3140">
          <cell r="N3140">
            <v>172330</v>
          </cell>
        </row>
        <row r="3141">
          <cell r="N3141">
            <v>33400</v>
          </cell>
        </row>
        <row r="3143">
          <cell r="N3143">
            <v>0</v>
          </cell>
        </row>
        <row r="3144">
          <cell r="Q3144"/>
          <cell r="T3144"/>
          <cell r="U3144"/>
        </row>
        <row r="3145">
          <cell r="N3145">
            <v>0</v>
          </cell>
        </row>
        <row r="3146">
          <cell r="N3146">
            <v>0</v>
          </cell>
        </row>
        <row r="3147">
          <cell r="N3147">
            <v>0</v>
          </cell>
        </row>
        <row r="3148">
          <cell r="N3148">
            <v>0</v>
          </cell>
        </row>
        <row r="3149">
          <cell r="N3149">
            <v>0</v>
          </cell>
        </row>
        <row r="3150">
          <cell r="N3150">
            <v>3831</v>
          </cell>
        </row>
        <row r="3161">
          <cell r="N3161">
            <v>3340</v>
          </cell>
        </row>
        <row r="3162">
          <cell r="Q3162"/>
          <cell r="T3162"/>
          <cell r="U3162"/>
        </row>
        <row r="3163">
          <cell r="N3163">
            <v>0</v>
          </cell>
        </row>
        <row r="3164">
          <cell r="N3164">
            <v>769</v>
          </cell>
        </row>
        <row r="3165">
          <cell r="N3165">
            <v>0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8254</v>
          </cell>
        </row>
        <row r="3170">
          <cell r="N3170">
            <v>3358.2000000000116</v>
          </cell>
        </row>
        <row r="3171">
          <cell r="Q3171"/>
          <cell r="T3171"/>
          <cell r="U3171"/>
        </row>
        <row r="3172">
          <cell r="N3172">
            <v>0</v>
          </cell>
        </row>
        <row r="3173">
          <cell r="N3173">
            <v>0</v>
          </cell>
        </row>
        <row r="3174">
          <cell r="N3174">
            <v>1203</v>
          </cell>
        </row>
        <row r="3175">
          <cell r="N3175">
            <v>0</v>
          </cell>
        </row>
        <row r="3176">
          <cell r="N3176">
            <v>9229</v>
          </cell>
        </row>
        <row r="3177">
          <cell r="N3177">
            <v>26375.799999999988</v>
          </cell>
        </row>
        <row r="3179">
          <cell r="N3179">
            <v>621</v>
          </cell>
        </row>
        <row r="3180">
          <cell r="Q3180"/>
          <cell r="T3180"/>
          <cell r="U3180"/>
        </row>
        <row r="3181">
          <cell r="N3181">
            <v>0</v>
          </cell>
        </row>
        <row r="3182">
          <cell r="N3182">
            <v>0</v>
          </cell>
        </row>
        <row r="3183">
          <cell r="N3183">
            <v>0</v>
          </cell>
        </row>
        <row r="3184">
          <cell r="N3184">
            <v>0</v>
          </cell>
        </row>
        <row r="3185">
          <cell r="N3185">
            <v>14951</v>
          </cell>
        </row>
        <row r="3186">
          <cell r="N3186">
            <v>36871</v>
          </cell>
        </row>
        <row r="3188">
          <cell r="N3188">
            <v>247489</v>
          </cell>
        </row>
        <row r="3189">
          <cell r="Q3189"/>
          <cell r="T3189"/>
          <cell r="U3189"/>
        </row>
        <row r="3190">
          <cell r="N3190">
            <v>0</v>
          </cell>
        </row>
        <row r="3191">
          <cell r="N3191">
            <v>78450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66320</v>
          </cell>
        </row>
        <row r="3197">
          <cell r="N3197">
            <v>28865</v>
          </cell>
        </row>
        <row r="3198">
          <cell r="Q3198"/>
          <cell r="T3198"/>
          <cell r="U3198"/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24667</v>
          </cell>
        </row>
        <row r="3204">
          <cell r="N3204">
            <v>78523</v>
          </cell>
        </row>
        <row r="3206">
          <cell r="N3206">
            <v>197</v>
          </cell>
        </row>
        <row r="3207">
          <cell r="Q3207"/>
          <cell r="T3207"/>
          <cell r="U3207"/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48012</v>
          </cell>
        </row>
        <row r="3211">
          <cell r="N3211">
            <v>0</v>
          </cell>
        </row>
        <row r="3212">
          <cell r="N3212">
            <v>10629</v>
          </cell>
        </row>
        <row r="3213">
          <cell r="N3213">
            <v>123595</v>
          </cell>
        </row>
        <row r="3215">
          <cell r="N3215">
            <v>0</v>
          </cell>
        </row>
        <row r="3216">
          <cell r="Q3216"/>
          <cell r="T3216"/>
          <cell r="U3216"/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61391</v>
          </cell>
        </row>
        <row r="3222">
          <cell r="N3222">
            <v>21312</v>
          </cell>
        </row>
        <row r="3224">
          <cell r="N3224">
            <v>0</v>
          </cell>
        </row>
        <row r="3225">
          <cell r="Q3225"/>
          <cell r="T3225"/>
          <cell r="U3225"/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9653</v>
          </cell>
        </row>
        <row r="3242">
          <cell r="N3242">
            <v>4831</v>
          </cell>
        </row>
        <row r="3243">
          <cell r="Q3243"/>
          <cell r="T3243"/>
          <cell r="U3243"/>
        </row>
        <row r="3244">
          <cell r="N3244">
            <v>0</v>
          </cell>
        </row>
        <row r="3245">
          <cell r="N3245">
            <v>1053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13750</v>
          </cell>
        </row>
        <row r="3251">
          <cell r="N3251">
            <v>35002</v>
          </cell>
        </row>
        <row r="3252">
          <cell r="Q3252"/>
          <cell r="T3252"/>
          <cell r="U3252"/>
        </row>
        <row r="3253">
          <cell r="N3253">
            <v>13643</v>
          </cell>
        </row>
        <row r="3254">
          <cell r="N3254">
            <v>0</v>
          </cell>
        </row>
        <row r="3255">
          <cell r="N3255">
            <v>106713.12669424445</v>
          </cell>
        </row>
        <row r="3256">
          <cell r="N3256">
            <v>0</v>
          </cell>
        </row>
        <row r="3257">
          <cell r="N3257">
            <v>42679.002942278516</v>
          </cell>
        </row>
        <row r="3258">
          <cell r="N3258">
            <v>107979.69074398075</v>
          </cell>
        </row>
        <row r="3260">
          <cell r="N3260">
            <v>1868</v>
          </cell>
        </row>
        <row r="3261">
          <cell r="Q3261"/>
          <cell r="T3261"/>
          <cell r="U3261"/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103120.99705772148</v>
          </cell>
        </row>
        <row r="3267">
          <cell r="N3267">
            <v>108334.70168262249</v>
          </cell>
        </row>
        <row r="3269">
          <cell r="N3269">
            <v>733722</v>
          </cell>
        </row>
        <row r="3270">
          <cell r="Q3270"/>
          <cell r="T3270"/>
          <cell r="U3270"/>
        </row>
        <row r="3271">
          <cell r="N3271">
            <v>0</v>
          </cell>
        </row>
        <row r="3272">
          <cell r="N3272">
            <v>144150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20414</v>
          </cell>
        </row>
        <row r="3278">
          <cell r="N3278">
            <v>2713</v>
          </cell>
        </row>
        <row r="3279">
          <cell r="Q3279"/>
          <cell r="T3279"/>
          <cell r="U3279"/>
        </row>
        <row r="3280">
          <cell r="N3280">
            <v>0</v>
          </cell>
        </row>
        <row r="3281">
          <cell r="N3281">
            <v>0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121100</v>
          </cell>
        </row>
        <row r="3285">
          <cell r="N3285">
            <v>311632.80757339671</v>
          </cell>
        </row>
        <row r="3287">
          <cell r="N3287">
            <v>1741</v>
          </cell>
        </row>
        <row r="3288">
          <cell r="Q3288"/>
          <cell r="T3288"/>
          <cell r="U3288"/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113342</v>
          </cell>
        </row>
        <row r="3292">
          <cell r="N3292">
            <v>0</v>
          </cell>
        </row>
        <row r="3293">
          <cell r="N3293">
            <v>64900</v>
          </cell>
        </row>
        <row r="3294">
          <cell r="N3294">
            <v>264264</v>
          </cell>
        </row>
        <row r="3296">
          <cell r="N3296">
            <v>175</v>
          </cell>
        </row>
        <row r="3297">
          <cell r="Q3297"/>
          <cell r="T3297"/>
          <cell r="U3297"/>
        </row>
        <row r="3298">
          <cell r="N3298">
            <v>0</v>
          </cell>
        </row>
        <row r="3299">
          <cell r="N3299">
            <v>0</v>
          </cell>
        </row>
        <row r="3300">
          <cell r="N3300">
            <v>0</v>
          </cell>
        </row>
        <row r="3301">
          <cell r="N3301">
            <v>0</v>
          </cell>
        </row>
        <row r="3302">
          <cell r="N3302">
            <v>302200</v>
          </cell>
        </row>
        <row r="3303">
          <cell r="N3303">
            <v>64997</v>
          </cell>
        </row>
        <row r="3305">
          <cell r="N3305">
            <v>0</v>
          </cell>
        </row>
        <row r="3306">
          <cell r="Q3306"/>
          <cell r="T3306"/>
          <cell r="U3306"/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13526.8</v>
          </cell>
        </row>
        <row r="3323">
          <cell r="N3323">
            <v>18190</v>
          </cell>
        </row>
        <row r="3324">
          <cell r="Q3324"/>
          <cell r="T3324"/>
          <cell r="U3324"/>
        </row>
        <row r="3325">
          <cell r="N3325">
            <v>0</v>
          </cell>
        </row>
        <row r="3326">
          <cell r="N3326">
            <v>4218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21796</v>
          </cell>
        </row>
        <row r="3332">
          <cell r="N3332">
            <v>4273</v>
          </cell>
        </row>
        <row r="3333">
          <cell r="Q3333">
            <v>0</v>
          </cell>
          <cell r="T3333">
            <v>0</v>
          </cell>
          <cell r="U3333">
            <v>0</v>
          </cell>
        </row>
        <row r="3334">
          <cell r="N3334">
            <v>5</v>
          </cell>
        </row>
        <row r="3335">
          <cell r="N3335">
            <v>0</v>
          </cell>
        </row>
        <row r="3336">
          <cell r="N3336">
            <v>99161</v>
          </cell>
        </row>
        <row r="3337">
          <cell r="N3337">
            <v>0</v>
          </cell>
        </row>
        <row r="3338">
          <cell r="N3338">
            <v>2233.5817275894001</v>
          </cell>
        </row>
        <row r="3339">
          <cell r="N3339">
            <v>79817.418272410607</v>
          </cell>
        </row>
        <row r="3341">
          <cell r="N3341">
            <v>240</v>
          </cell>
        </row>
        <row r="3342">
          <cell r="Q3342"/>
          <cell r="T3342"/>
          <cell r="U3342"/>
        </row>
        <row r="3343">
          <cell r="N3343">
            <v>0</v>
          </cell>
        </row>
        <row r="3344">
          <cell r="N3344">
            <v>0</v>
          </cell>
        </row>
        <row r="3345">
          <cell r="N3345">
            <v>0</v>
          </cell>
        </row>
        <row r="3346">
          <cell r="N3346">
            <v>0</v>
          </cell>
        </row>
        <row r="3347">
          <cell r="N3347">
            <v>10433.070241192292</v>
          </cell>
        </row>
        <row r="3348">
          <cell r="N3348">
            <v>17648.92975880771</v>
          </cell>
        </row>
        <row r="3350">
          <cell r="N3350">
            <v>147353</v>
          </cell>
        </row>
        <row r="3351">
          <cell r="Q3351"/>
          <cell r="T3351"/>
          <cell r="U3351"/>
        </row>
        <row r="3352">
          <cell r="N3352">
            <v>0</v>
          </cell>
        </row>
        <row r="3353">
          <cell r="N3353">
            <v>22460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196.8</v>
          </cell>
        </row>
        <row r="3359">
          <cell r="N3359">
            <v>285</v>
          </cell>
        </row>
        <row r="3360">
          <cell r="Q3360"/>
          <cell r="T3360"/>
          <cell r="U3360"/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7933.3480312183074</v>
          </cell>
        </row>
        <row r="3366">
          <cell r="N3366">
            <v>65152.651968781691</v>
          </cell>
        </row>
        <row r="3368">
          <cell r="N3368">
            <v>542.46195652173913</v>
          </cell>
        </row>
        <row r="3369">
          <cell r="Q3369"/>
          <cell r="T3369"/>
          <cell r="U3369"/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74047</v>
          </cell>
        </row>
        <row r="3373">
          <cell r="N3373">
            <v>0</v>
          </cell>
        </row>
        <row r="3374">
          <cell r="N3374">
            <v>2500</v>
          </cell>
        </row>
        <row r="3375">
          <cell r="N3375">
            <v>78328</v>
          </cell>
        </row>
        <row r="3377">
          <cell r="N3377">
            <v>39.538043478260867</v>
          </cell>
        </row>
        <row r="3378">
          <cell r="Q3378"/>
          <cell r="T3378"/>
          <cell r="U3378"/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0</v>
          </cell>
        </row>
        <row r="3383">
          <cell r="N3383">
            <v>27600</v>
          </cell>
        </row>
        <row r="3384">
          <cell r="N3384">
            <v>6480.1999999999825</v>
          </cell>
        </row>
        <row r="3386">
          <cell r="N3386">
            <v>0</v>
          </cell>
        </row>
        <row r="3387">
          <cell r="Q3387"/>
          <cell r="T3387"/>
          <cell r="U3387"/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7119</v>
          </cell>
        </row>
        <row r="3404">
          <cell r="N3404">
            <v>3447</v>
          </cell>
        </row>
        <row r="3405">
          <cell r="Q3405"/>
          <cell r="T3405"/>
          <cell r="U3405"/>
        </row>
        <row r="3406">
          <cell r="N3406">
            <v>0</v>
          </cell>
        </row>
        <row r="3407">
          <cell r="N3407">
            <v>698</v>
          </cell>
        </row>
        <row r="3408">
          <cell r="N3408">
            <v>0</v>
          </cell>
        </row>
        <row r="3409">
          <cell r="N3409">
            <v>0</v>
          </cell>
        </row>
        <row r="3410">
          <cell r="N3410">
            <v>0</v>
          </cell>
        </row>
        <row r="3411">
          <cell r="N3411">
            <v>5380</v>
          </cell>
        </row>
        <row r="3413">
          <cell r="N3413">
            <v>1581.5</v>
          </cell>
        </row>
        <row r="3414">
          <cell r="Q3414"/>
          <cell r="T3414"/>
          <cell r="U3414"/>
        </row>
        <row r="3415">
          <cell r="N3415">
            <v>1000</v>
          </cell>
        </row>
        <row r="3416">
          <cell r="N3416">
            <v>0</v>
          </cell>
        </row>
        <row r="3417">
          <cell r="N3417">
            <v>660</v>
          </cell>
        </row>
        <row r="3418">
          <cell r="N3418">
            <v>0</v>
          </cell>
        </row>
        <row r="3419">
          <cell r="N3419">
            <v>9150</v>
          </cell>
        </row>
        <row r="3420">
          <cell r="N3420">
            <v>26714.5</v>
          </cell>
        </row>
        <row r="3422">
          <cell r="N3422">
            <v>670</v>
          </cell>
        </row>
        <row r="3423">
          <cell r="Q3423"/>
          <cell r="T3423"/>
          <cell r="U3423"/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6640</v>
          </cell>
        </row>
        <row r="3429">
          <cell r="N3429">
            <v>9616</v>
          </cell>
        </row>
        <row r="3431">
          <cell r="N3431">
            <v>100134.2</v>
          </cell>
        </row>
        <row r="3432">
          <cell r="Q3432"/>
          <cell r="T3432"/>
          <cell r="U3432"/>
        </row>
        <row r="3433">
          <cell r="N3433">
            <v>0</v>
          </cell>
        </row>
        <row r="3434">
          <cell r="N3434">
            <v>17165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22.8</v>
          </cell>
        </row>
        <row r="3440">
          <cell r="N3440">
            <v>1922</v>
          </cell>
        </row>
        <row r="3441">
          <cell r="Q3441"/>
          <cell r="T3441"/>
          <cell r="U3441"/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5680</v>
          </cell>
        </row>
        <row r="3447">
          <cell r="N3447">
            <v>35382</v>
          </cell>
        </row>
        <row r="3449">
          <cell r="N3449">
            <v>567</v>
          </cell>
        </row>
        <row r="3450">
          <cell r="Q3450"/>
          <cell r="T3450"/>
          <cell r="U3450"/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27986</v>
          </cell>
        </row>
        <row r="3454">
          <cell r="N3454">
            <v>0</v>
          </cell>
        </row>
        <row r="3455">
          <cell r="N3455">
            <v>900</v>
          </cell>
        </row>
        <row r="3456">
          <cell r="N3456">
            <v>41988</v>
          </cell>
        </row>
        <row r="3458">
          <cell r="N3458">
            <v>91</v>
          </cell>
        </row>
        <row r="3459">
          <cell r="Q3459"/>
          <cell r="T3459"/>
          <cell r="U3459"/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18970</v>
          </cell>
        </row>
        <row r="3465">
          <cell r="N3465">
            <v>5655</v>
          </cell>
        </row>
        <row r="3467">
          <cell r="N3467">
            <v>0</v>
          </cell>
        </row>
        <row r="3468">
          <cell r="Q3468"/>
          <cell r="T3468"/>
          <cell r="U3468"/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4749</v>
          </cell>
        </row>
        <row r="3485">
          <cell r="N3485">
            <v>12680</v>
          </cell>
        </row>
        <row r="3486">
          <cell r="Q3486"/>
          <cell r="T3486"/>
          <cell r="U3486"/>
        </row>
        <row r="3487">
          <cell r="N3487">
            <v>0</v>
          </cell>
        </row>
        <row r="3488">
          <cell r="N3488">
            <v>2724</v>
          </cell>
        </row>
        <row r="3489">
          <cell r="N3489">
            <v>0</v>
          </cell>
        </row>
        <row r="3490">
          <cell r="N3490">
            <v>0</v>
          </cell>
        </row>
        <row r="3491">
          <cell r="N3491">
            <v>0</v>
          </cell>
        </row>
        <row r="3492">
          <cell r="N3492">
            <v>6028</v>
          </cell>
        </row>
        <row r="3494">
          <cell r="N3494">
            <v>7861</v>
          </cell>
        </row>
        <row r="3495">
          <cell r="Q3495"/>
          <cell r="T3495"/>
          <cell r="U3495"/>
        </row>
        <row r="3496">
          <cell r="N3496">
            <v>50100</v>
          </cell>
        </row>
        <row r="3497">
          <cell r="N3497">
            <v>0</v>
          </cell>
        </row>
        <row r="3498">
          <cell r="N3498">
            <v>0</v>
          </cell>
        </row>
        <row r="3499">
          <cell r="N3499">
            <v>0</v>
          </cell>
        </row>
        <row r="3500">
          <cell r="N3500">
            <v>107537</v>
          </cell>
          <cell r="W3500">
            <v>99400</v>
          </cell>
        </row>
        <row r="3501">
          <cell r="N3501">
            <v>129096</v>
          </cell>
        </row>
        <row r="3503">
          <cell r="N3503">
            <v>1948</v>
          </cell>
        </row>
        <row r="3504">
          <cell r="Q3504"/>
          <cell r="T3504"/>
          <cell r="U3504"/>
        </row>
        <row r="3505">
          <cell r="N3505">
            <v>0</v>
          </cell>
        </row>
        <row r="3506">
          <cell r="N3506">
            <v>0</v>
          </cell>
        </row>
        <row r="3507">
          <cell r="N3507">
            <v>0</v>
          </cell>
        </row>
        <row r="3508">
          <cell r="N3508">
            <v>0</v>
          </cell>
        </row>
        <row r="3509">
          <cell r="N3509">
            <v>22112</v>
          </cell>
        </row>
        <row r="3510">
          <cell r="N3510">
            <v>17675</v>
          </cell>
        </row>
        <row r="3512">
          <cell r="N3512">
            <v>272857</v>
          </cell>
        </row>
        <row r="3513">
          <cell r="Q3513"/>
          <cell r="T3513"/>
          <cell r="U3513"/>
        </row>
        <row r="3514">
          <cell r="N3514">
            <v>0</v>
          </cell>
        </row>
        <row r="3515">
          <cell r="N3515">
            <v>53158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595</v>
          </cell>
        </row>
        <row r="3521">
          <cell r="N3521">
            <v>7903</v>
          </cell>
        </row>
        <row r="3522">
          <cell r="Q3522"/>
          <cell r="T3522"/>
          <cell r="U3522"/>
        </row>
        <row r="3523">
          <cell r="N3523">
            <v>0</v>
          </cell>
        </row>
        <row r="3524">
          <cell r="N3524">
            <v>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11296</v>
          </cell>
        </row>
        <row r="3528">
          <cell r="N3528">
            <v>57722</v>
          </cell>
        </row>
        <row r="3530">
          <cell r="N3530">
            <v>132</v>
          </cell>
        </row>
        <row r="3531">
          <cell r="Q3531"/>
          <cell r="T3531"/>
          <cell r="U3531"/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37440</v>
          </cell>
        </row>
        <row r="3535">
          <cell r="N3535">
            <v>0</v>
          </cell>
        </row>
        <row r="3536">
          <cell r="N3536">
            <v>24921</v>
          </cell>
        </row>
        <row r="3537">
          <cell r="N3537">
            <v>75911</v>
          </cell>
        </row>
        <row r="3539">
          <cell r="N3539">
            <v>0</v>
          </cell>
        </row>
        <row r="3540">
          <cell r="Q3540"/>
          <cell r="T3540"/>
          <cell r="U3540"/>
        </row>
        <row r="3541">
          <cell r="N3541">
            <v>0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0</v>
          </cell>
        </row>
        <row r="3545">
          <cell r="N3545">
            <v>48388</v>
          </cell>
        </row>
        <row r="3546">
          <cell r="N3546">
            <v>12242</v>
          </cell>
        </row>
        <row r="3548">
          <cell r="N3548">
            <v>0</v>
          </cell>
        </row>
        <row r="3549">
          <cell r="Q3549"/>
          <cell r="T3549"/>
          <cell r="U3549"/>
        </row>
        <row r="3550">
          <cell r="N3550">
            <v>0</v>
          </cell>
        </row>
        <row r="3551">
          <cell r="N3551">
            <v>0</v>
          </cell>
        </row>
        <row r="3552">
          <cell r="N3552">
            <v>0</v>
          </cell>
        </row>
        <row r="3553">
          <cell r="N3553">
            <v>0</v>
          </cell>
        </row>
        <row r="3554">
          <cell r="N3554">
            <v>0</v>
          </cell>
        </row>
        <row r="3555">
          <cell r="N3555">
            <v>2682</v>
          </cell>
        </row>
        <row r="3566">
          <cell r="N3566">
            <v>21127</v>
          </cell>
        </row>
        <row r="3567">
          <cell r="Q3567"/>
          <cell r="T3567"/>
          <cell r="U3567"/>
        </row>
        <row r="3568">
          <cell r="N3568">
            <v>0</v>
          </cell>
        </row>
        <row r="3569">
          <cell r="N3569">
            <v>4800</v>
          </cell>
        </row>
        <row r="3570">
          <cell r="N3570">
            <v>0</v>
          </cell>
        </row>
        <row r="3571">
          <cell r="N3571">
            <v>0</v>
          </cell>
        </row>
        <row r="3572">
          <cell r="N3572">
            <v>0</v>
          </cell>
        </row>
        <row r="3573">
          <cell r="N3573">
            <v>28839</v>
          </cell>
        </row>
        <row r="3575">
          <cell r="N3575">
            <v>4632</v>
          </cell>
        </row>
        <row r="3576">
          <cell r="Q3576"/>
          <cell r="T3576"/>
          <cell r="U3576"/>
        </row>
        <row r="3577">
          <cell r="N3577">
            <v>2245</v>
          </cell>
        </row>
        <row r="3578">
          <cell r="N3578">
            <v>9241</v>
          </cell>
        </row>
        <row r="3579">
          <cell r="N3579">
            <v>8464</v>
          </cell>
        </row>
        <row r="3580">
          <cell r="N3580">
            <v>0</v>
          </cell>
        </row>
        <row r="3581">
          <cell r="N3581">
            <v>93044.645122770351</v>
          </cell>
        </row>
        <row r="3582">
          <cell r="N3582">
            <v>140831</v>
          </cell>
        </row>
        <row r="3584">
          <cell r="N3584">
            <v>2387</v>
          </cell>
        </row>
        <row r="3585">
          <cell r="Q3585"/>
          <cell r="T3585"/>
          <cell r="U3585"/>
        </row>
        <row r="3586">
          <cell r="N3586">
            <v>0</v>
          </cell>
        </row>
        <row r="3587">
          <cell r="N3587">
            <v>0</v>
          </cell>
        </row>
        <row r="3588">
          <cell r="N3588">
            <v>0</v>
          </cell>
        </row>
        <row r="3589">
          <cell r="N3589">
            <v>0</v>
          </cell>
        </row>
        <row r="3590">
          <cell r="N3590">
            <v>31125.451695852469</v>
          </cell>
        </row>
        <row r="3591">
          <cell r="N3591">
            <v>48185.069848043844</v>
          </cell>
        </row>
        <row r="3593">
          <cell r="N3593">
            <v>286333</v>
          </cell>
        </row>
        <row r="3594">
          <cell r="Q3594"/>
          <cell r="T3594"/>
          <cell r="U3594"/>
        </row>
        <row r="3595">
          <cell r="N3595">
            <v>0</v>
          </cell>
        </row>
        <row r="3596">
          <cell r="N3596">
            <v>72448</v>
          </cell>
        </row>
        <row r="3597">
          <cell r="N3597">
            <v>0</v>
          </cell>
        </row>
        <row r="3598">
          <cell r="N3598">
            <v>0</v>
          </cell>
        </row>
        <row r="3599">
          <cell r="N3599">
            <v>0</v>
          </cell>
        </row>
        <row r="3600">
          <cell r="N3600">
            <v>63</v>
          </cell>
        </row>
        <row r="3602">
          <cell r="N3602">
            <v>85457</v>
          </cell>
        </row>
        <row r="3603">
          <cell r="Q3603"/>
          <cell r="T3603"/>
          <cell r="U3603"/>
        </row>
        <row r="3604">
          <cell r="N3604">
            <v>0</v>
          </cell>
        </row>
        <row r="3605">
          <cell r="N3605">
            <v>0</v>
          </cell>
        </row>
        <row r="3606">
          <cell r="N3606">
            <v>0</v>
          </cell>
        </row>
        <row r="3607">
          <cell r="N3607">
            <v>0</v>
          </cell>
        </row>
        <row r="3608">
          <cell r="N3608">
            <v>32529.903181377169</v>
          </cell>
        </row>
        <row r="3609">
          <cell r="N3609">
            <v>133536.09681862284</v>
          </cell>
        </row>
        <row r="3611">
          <cell r="N3611">
            <v>171</v>
          </cell>
        </row>
        <row r="3612">
          <cell r="Q3612"/>
          <cell r="T3612"/>
          <cell r="U3612"/>
        </row>
        <row r="3613">
          <cell r="N3613">
            <v>0</v>
          </cell>
        </row>
        <row r="3614">
          <cell r="N3614">
            <v>0</v>
          </cell>
        </row>
        <row r="3615">
          <cell r="N3615">
            <v>46625</v>
          </cell>
        </row>
        <row r="3616">
          <cell r="N3616">
            <v>0</v>
          </cell>
        </row>
        <row r="3617">
          <cell r="N3617">
            <v>54900</v>
          </cell>
        </row>
        <row r="3618">
          <cell r="N3618">
            <v>99402</v>
          </cell>
        </row>
        <row r="3620">
          <cell r="N3620">
            <v>0</v>
          </cell>
        </row>
        <row r="3621">
          <cell r="Q3621"/>
          <cell r="T3621"/>
          <cell r="U3621"/>
        </row>
        <row r="3622">
          <cell r="N3622">
            <v>0</v>
          </cell>
        </row>
        <row r="3623">
          <cell r="N3623">
            <v>0</v>
          </cell>
        </row>
        <row r="3624">
          <cell r="N3624">
            <v>0</v>
          </cell>
        </row>
        <row r="3625">
          <cell r="N3625">
            <v>0</v>
          </cell>
        </row>
        <row r="3626">
          <cell r="N3626">
            <v>88600</v>
          </cell>
        </row>
        <row r="3627">
          <cell r="N3627">
            <v>17733.833333333332</v>
          </cell>
        </row>
        <row r="3629">
          <cell r="N3629">
            <v>0</v>
          </cell>
        </row>
        <row r="3630">
          <cell r="Q3630"/>
          <cell r="T3630"/>
          <cell r="U3630"/>
        </row>
        <row r="3631">
          <cell r="N3631">
            <v>0</v>
          </cell>
        </row>
        <row r="3632">
          <cell r="N3632">
            <v>0</v>
          </cell>
        </row>
        <row r="3633">
          <cell r="N3633">
            <v>0</v>
          </cell>
        </row>
        <row r="3634">
          <cell r="N3634">
            <v>0</v>
          </cell>
        </row>
        <row r="3635">
          <cell r="N3635">
            <v>0</v>
          </cell>
        </row>
        <row r="3636">
          <cell r="N3636">
            <v>8759</v>
          </cell>
        </row>
        <row r="3647">
          <cell r="N3647">
            <v>11933</v>
          </cell>
        </row>
        <row r="3648">
          <cell r="Q3648"/>
          <cell r="T3648"/>
          <cell r="U3648"/>
        </row>
        <row r="3649">
          <cell r="N3649">
            <v>0</v>
          </cell>
        </row>
        <row r="3650">
          <cell r="N3650">
            <v>2759</v>
          </cell>
        </row>
        <row r="3651">
          <cell r="N3651">
            <v>0</v>
          </cell>
        </row>
        <row r="3652">
          <cell r="N3652">
            <v>0</v>
          </cell>
        </row>
        <row r="3653">
          <cell r="N3653">
            <v>0</v>
          </cell>
        </row>
        <row r="3654">
          <cell r="N3654">
            <v>14056</v>
          </cell>
        </row>
        <row r="3656">
          <cell r="N3656">
            <v>2748</v>
          </cell>
        </row>
        <row r="3657">
          <cell r="Q3657"/>
          <cell r="T3657"/>
          <cell r="U3657"/>
        </row>
        <row r="3658">
          <cell r="N3658">
            <v>10169.978399439111</v>
          </cell>
        </row>
        <row r="3659">
          <cell r="N3659">
            <v>0</v>
          </cell>
        </row>
        <row r="3660">
          <cell r="N3660">
            <v>10169.978399439111</v>
          </cell>
        </row>
        <row r="3661">
          <cell r="N3661">
            <v>0</v>
          </cell>
        </row>
        <row r="3662">
          <cell r="N3662">
            <v>12264</v>
          </cell>
        </row>
        <row r="3663">
          <cell r="N3663">
            <v>67153</v>
          </cell>
        </row>
        <row r="3665">
          <cell r="N3665">
            <v>665</v>
          </cell>
        </row>
        <row r="3666">
          <cell r="Q3666"/>
          <cell r="T3666"/>
          <cell r="U3666"/>
        </row>
        <row r="3667">
          <cell r="N3667">
            <v>0</v>
          </cell>
        </row>
        <row r="3668">
          <cell r="N3668">
            <v>0</v>
          </cell>
        </row>
        <row r="3669">
          <cell r="N3669">
            <v>0</v>
          </cell>
        </row>
        <row r="3670">
          <cell r="N3670">
            <v>0</v>
          </cell>
        </row>
        <row r="3671">
          <cell r="N3671">
            <v>2156</v>
          </cell>
        </row>
        <row r="3672">
          <cell r="N3672">
            <v>25467</v>
          </cell>
        </row>
        <row r="3674">
          <cell r="N3674">
            <v>159719</v>
          </cell>
        </row>
        <row r="3675">
          <cell r="Q3675"/>
          <cell r="T3675"/>
          <cell r="U3675"/>
        </row>
        <row r="3676">
          <cell r="N3676">
            <v>0</v>
          </cell>
        </row>
        <row r="3677">
          <cell r="N3677">
            <v>85318</v>
          </cell>
        </row>
        <row r="3678">
          <cell r="N3678">
            <v>0</v>
          </cell>
        </row>
        <row r="3679">
          <cell r="N3679">
            <v>0</v>
          </cell>
        </row>
        <row r="3680">
          <cell r="N3680">
            <v>0</v>
          </cell>
        </row>
        <row r="3681">
          <cell r="N3681">
            <v>232</v>
          </cell>
        </row>
        <row r="3683">
          <cell r="N3683">
            <v>2595</v>
          </cell>
        </row>
        <row r="3684">
          <cell r="Q3684"/>
          <cell r="T3684"/>
          <cell r="U3684"/>
        </row>
        <row r="3685">
          <cell r="N3685">
            <v>0</v>
          </cell>
        </row>
        <row r="3686">
          <cell r="N3686">
            <v>0</v>
          </cell>
        </row>
        <row r="3687">
          <cell r="N3687">
            <v>0</v>
          </cell>
        </row>
        <row r="3688">
          <cell r="N3688">
            <v>0</v>
          </cell>
        </row>
        <row r="3689">
          <cell r="N3689">
            <v>23954</v>
          </cell>
        </row>
        <row r="3690">
          <cell r="N3690">
            <v>48619</v>
          </cell>
        </row>
        <row r="3692">
          <cell r="N3692">
            <v>15</v>
          </cell>
        </row>
        <row r="3693">
          <cell r="Q3693"/>
          <cell r="T3693"/>
          <cell r="U3693"/>
        </row>
        <row r="3694">
          <cell r="N3694">
            <v>0</v>
          </cell>
        </row>
        <row r="3695">
          <cell r="N3695">
            <v>0</v>
          </cell>
        </row>
        <row r="3696">
          <cell r="N3696">
            <v>29997.293201121778</v>
          </cell>
        </row>
        <row r="3697">
          <cell r="N3697">
            <v>0</v>
          </cell>
        </row>
        <row r="3698">
          <cell r="N3698">
            <v>6036</v>
          </cell>
        </row>
        <row r="3699">
          <cell r="N3699">
            <v>53075.75</v>
          </cell>
        </row>
        <row r="3701">
          <cell r="N3701">
            <v>0</v>
          </cell>
        </row>
        <row r="3702">
          <cell r="Q3702"/>
          <cell r="T3702"/>
          <cell r="U3702"/>
        </row>
        <row r="3703">
          <cell r="N3703">
            <v>0</v>
          </cell>
        </row>
        <row r="3704">
          <cell r="N3704">
            <v>0</v>
          </cell>
        </row>
        <row r="3705">
          <cell r="N3705">
            <v>0</v>
          </cell>
        </row>
        <row r="3706">
          <cell r="N3706">
            <v>0</v>
          </cell>
        </row>
        <row r="3707">
          <cell r="N3707">
            <v>45371</v>
          </cell>
        </row>
        <row r="3708">
          <cell r="N3708">
            <v>10643</v>
          </cell>
        </row>
        <row r="3710">
          <cell r="N3710">
            <v>0</v>
          </cell>
        </row>
        <row r="3711">
          <cell r="Q3711"/>
          <cell r="T3711"/>
          <cell r="U3711"/>
        </row>
        <row r="3712">
          <cell r="N3712">
            <v>0</v>
          </cell>
        </row>
        <row r="3713">
          <cell r="N3713">
            <v>0</v>
          </cell>
        </row>
        <row r="3714">
          <cell r="N3714">
            <v>0</v>
          </cell>
        </row>
        <row r="3715">
          <cell r="N3715">
            <v>0</v>
          </cell>
        </row>
        <row r="3716">
          <cell r="N3716">
            <v>0</v>
          </cell>
        </row>
        <row r="3717">
          <cell r="N3717">
            <v>2903</v>
          </cell>
        </row>
        <row r="3728">
          <cell r="N3728">
            <v>18361</v>
          </cell>
        </row>
        <row r="3729">
          <cell r="Q3729"/>
          <cell r="T3729"/>
          <cell r="U3729"/>
        </row>
        <row r="3730">
          <cell r="N3730">
            <v>0</v>
          </cell>
        </row>
        <row r="3731">
          <cell r="N3731">
            <v>4240</v>
          </cell>
        </row>
        <row r="3732">
          <cell r="N3732">
            <v>0</v>
          </cell>
        </row>
        <row r="3733">
          <cell r="N3733">
            <v>0</v>
          </cell>
        </row>
        <row r="3734">
          <cell r="N3734">
            <v>0</v>
          </cell>
        </row>
        <row r="3735">
          <cell r="N3735">
            <v>12595</v>
          </cell>
        </row>
        <row r="3737">
          <cell r="N3737">
            <v>59937</v>
          </cell>
        </row>
        <row r="3738">
          <cell r="Q3738">
            <v>560772.33333333337</v>
          </cell>
          <cell r="T3738"/>
          <cell r="U3738"/>
        </row>
        <row r="3739">
          <cell r="N3739">
            <v>12155</v>
          </cell>
        </row>
        <row r="3740">
          <cell r="N3740">
            <v>750.66666666666663</v>
          </cell>
        </row>
        <row r="3741">
          <cell r="N3741">
            <v>1084</v>
          </cell>
        </row>
        <row r="3742">
          <cell r="N3742">
            <v>0</v>
          </cell>
        </row>
        <row r="3743">
          <cell r="N3743">
            <v>77365</v>
          </cell>
        </row>
        <row r="3744">
          <cell r="N3744">
            <v>408416</v>
          </cell>
        </row>
        <row r="3746">
          <cell r="N3746">
            <v>3850</v>
          </cell>
        </row>
        <row r="3747">
          <cell r="Q3747"/>
          <cell r="T3747"/>
          <cell r="U3747"/>
        </row>
        <row r="3748">
          <cell r="N3748">
            <v>0</v>
          </cell>
        </row>
        <row r="3749">
          <cell r="N3749">
            <v>0</v>
          </cell>
        </row>
        <row r="3750">
          <cell r="N3750">
            <v>0</v>
          </cell>
        </row>
        <row r="3751">
          <cell r="N3751">
            <v>0</v>
          </cell>
        </row>
        <row r="3752">
          <cell r="N3752">
            <v>68274</v>
          </cell>
        </row>
        <row r="3753">
          <cell r="N3753">
            <v>66999</v>
          </cell>
        </row>
        <row r="3755">
          <cell r="N3755">
            <v>341511</v>
          </cell>
        </row>
        <row r="3756">
          <cell r="Q3756"/>
          <cell r="T3756"/>
          <cell r="U3756"/>
        </row>
        <row r="3757">
          <cell r="N3757">
            <v>0</v>
          </cell>
        </row>
        <row r="3758">
          <cell r="N3758">
            <v>75987</v>
          </cell>
        </row>
        <row r="3759">
          <cell r="N3759">
            <v>0</v>
          </cell>
        </row>
        <row r="3760">
          <cell r="N3760">
            <v>0</v>
          </cell>
        </row>
        <row r="3761">
          <cell r="N3761">
            <v>0</v>
          </cell>
        </row>
        <row r="3762">
          <cell r="N3762">
            <v>56</v>
          </cell>
        </row>
        <row r="3764">
          <cell r="N3764">
            <v>1792</v>
          </cell>
        </row>
        <row r="3765">
          <cell r="Q3765"/>
          <cell r="T3765"/>
          <cell r="U3765"/>
        </row>
        <row r="3766">
          <cell r="N3766">
            <v>0</v>
          </cell>
        </row>
        <row r="3767">
          <cell r="N3767">
            <v>0</v>
          </cell>
        </row>
        <row r="3768">
          <cell r="N3768">
            <v>0</v>
          </cell>
        </row>
        <row r="3769">
          <cell r="N3769">
            <v>0</v>
          </cell>
        </row>
        <row r="3770">
          <cell r="N3770">
            <v>44580</v>
          </cell>
        </row>
        <row r="3771">
          <cell r="N3771">
            <v>158460</v>
          </cell>
        </row>
        <row r="3773">
          <cell r="N3773">
            <v>399</v>
          </cell>
        </row>
        <row r="3774">
          <cell r="Q3774"/>
          <cell r="T3774"/>
          <cell r="U3774"/>
        </row>
        <row r="3775">
          <cell r="N3775">
            <v>0</v>
          </cell>
        </row>
        <row r="3776">
          <cell r="N3776">
            <v>0</v>
          </cell>
        </row>
        <row r="3777">
          <cell r="N3777">
            <v>52819</v>
          </cell>
        </row>
        <row r="3778">
          <cell r="N3778">
            <v>0</v>
          </cell>
        </row>
        <row r="3779">
          <cell r="N3779">
            <v>42155</v>
          </cell>
        </row>
        <row r="3780">
          <cell r="N3780">
            <v>146703</v>
          </cell>
        </row>
        <row r="3782">
          <cell r="N3782">
            <v>338</v>
          </cell>
        </row>
        <row r="3783">
          <cell r="Q3783"/>
          <cell r="T3783"/>
          <cell r="U3783"/>
        </row>
        <row r="3784">
          <cell r="N3784">
            <v>0</v>
          </cell>
        </row>
        <row r="3785">
          <cell r="N3785">
            <v>0</v>
          </cell>
        </row>
        <row r="3786">
          <cell r="N3786">
            <v>0</v>
          </cell>
        </row>
        <row r="3787">
          <cell r="N3787">
            <v>0</v>
          </cell>
        </row>
        <row r="3788">
          <cell r="N3788">
            <v>129654</v>
          </cell>
        </row>
        <row r="3789">
          <cell r="N3789">
            <v>30063</v>
          </cell>
        </row>
        <row r="3791">
          <cell r="N3791">
            <v>0</v>
          </cell>
        </row>
        <row r="3792">
          <cell r="Q3792"/>
          <cell r="T3792"/>
          <cell r="U3792"/>
        </row>
        <row r="3793">
          <cell r="N3793">
            <v>0</v>
          </cell>
        </row>
        <row r="3794">
          <cell r="N3794">
            <v>0</v>
          </cell>
        </row>
        <row r="3795">
          <cell r="N3795">
            <v>0</v>
          </cell>
        </row>
        <row r="3796">
          <cell r="N3796">
            <v>0</v>
          </cell>
        </row>
        <row r="3797">
          <cell r="N3797">
            <v>0</v>
          </cell>
        </row>
        <row r="3798">
          <cell r="N3798">
            <v>3416</v>
          </cell>
        </row>
        <row r="3809">
          <cell r="N3809">
            <v>9192</v>
          </cell>
        </row>
        <row r="3810">
          <cell r="Q3810"/>
          <cell r="T3810"/>
          <cell r="U3810"/>
        </row>
        <row r="3811">
          <cell r="N3811">
            <v>0</v>
          </cell>
        </row>
        <row r="3812">
          <cell r="N3812">
            <v>2130</v>
          </cell>
        </row>
        <row r="3813">
          <cell r="N3813">
            <v>0</v>
          </cell>
        </row>
        <row r="3814">
          <cell r="N3814">
            <v>0</v>
          </cell>
        </row>
        <row r="3815">
          <cell r="N3815">
            <v>0</v>
          </cell>
        </row>
        <row r="3816">
          <cell r="N3816">
            <v>13093.18301188387</v>
          </cell>
        </row>
        <row r="3818">
          <cell r="N3818">
            <v>1684</v>
          </cell>
        </row>
        <row r="3819">
          <cell r="Q3819"/>
          <cell r="T3819"/>
          <cell r="U3819"/>
        </row>
        <row r="3820">
          <cell r="N3820">
            <v>2907.3174817279214</v>
          </cell>
        </row>
        <row r="3821">
          <cell r="N3821">
            <v>0</v>
          </cell>
        </row>
        <row r="3822">
          <cell r="N3822">
            <v>2907.3174817279214</v>
          </cell>
        </row>
        <row r="3823">
          <cell r="N3823">
            <v>0</v>
          </cell>
        </row>
        <row r="3824">
          <cell r="N3824">
            <v>3403</v>
          </cell>
        </row>
        <row r="3825">
          <cell r="N3825">
            <v>19485.81698811613</v>
          </cell>
        </row>
        <row r="3827">
          <cell r="N3827">
            <v>185</v>
          </cell>
        </row>
        <row r="3828">
          <cell r="Q3828"/>
          <cell r="T3828"/>
          <cell r="U3828"/>
        </row>
        <row r="3829">
          <cell r="N3829">
            <v>0</v>
          </cell>
        </row>
        <row r="3830">
          <cell r="N3830">
            <v>0</v>
          </cell>
        </row>
        <row r="3831">
          <cell r="N3831">
            <v>0</v>
          </cell>
        </row>
        <row r="3832">
          <cell r="N3832">
            <v>0</v>
          </cell>
        </row>
        <row r="3833">
          <cell r="N3833">
            <v>5135</v>
          </cell>
        </row>
        <row r="3834">
          <cell r="N3834">
            <v>10396</v>
          </cell>
        </row>
        <row r="3836">
          <cell r="N3836">
            <v>47095</v>
          </cell>
        </row>
        <row r="3837">
          <cell r="Q3837"/>
          <cell r="T3837"/>
          <cell r="U3837"/>
        </row>
        <row r="3838">
          <cell r="N3838">
            <v>0</v>
          </cell>
        </row>
        <row r="3839">
          <cell r="N3839">
            <v>8730</v>
          </cell>
        </row>
        <row r="3840">
          <cell r="N3840">
            <v>0</v>
          </cell>
        </row>
        <row r="3841">
          <cell r="N3841">
            <v>0</v>
          </cell>
        </row>
        <row r="3842">
          <cell r="N3842">
            <v>0</v>
          </cell>
        </row>
        <row r="3843">
          <cell r="N3843">
            <v>215</v>
          </cell>
        </row>
        <row r="3845">
          <cell r="N3845">
            <v>3326</v>
          </cell>
        </row>
        <row r="3846">
          <cell r="Q3846"/>
          <cell r="T3846"/>
          <cell r="U3846"/>
        </row>
        <row r="3847">
          <cell r="N3847">
            <v>0</v>
          </cell>
        </row>
        <row r="3848">
          <cell r="N3848">
            <v>0</v>
          </cell>
        </row>
        <row r="3849">
          <cell r="N3849">
            <v>0</v>
          </cell>
        </row>
        <row r="3850">
          <cell r="N3850">
            <v>0</v>
          </cell>
        </row>
        <row r="3851">
          <cell r="N3851">
            <v>3788</v>
          </cell>
        </row>
        <row r="3852">
          <cell r="N3852">
            <v>13023</v>
          </cell>
        </row>
        <row r="3854">
          <cell r="N3854">
            <v>55</v>
          </cell>
        </row>
        <row r="3855">
          <cell r="Q3855"/>
          <cell r="T3855"/>
          <cell r="U3855"/>
        </row>
        <row r="3856">
          <cell r="N3856">
            <v>0</v>
          </cell>
        </row>
        <row r="3857">
          <cell r="N3857">
            <v>0</v>
          </cell>
        </row>
        <row r="3858">
          <cell r="N3858">
            <v>17216.6983698775</v>
          </cell>
        </row>
        <row r="3859">
          <cell r="N3859">
            <v>0</v>
          </cell>
        </row>
        <row r="3860">
          <cell r="N3860">
            <v>8274</v>
          </cell>
        </row>
        <row r="3861">
          <cell r="N3861">
            <v>29218</v>
          </cell>
        </row>
        <row r="3863">
          <cell r="N3863">
            <v>15</v>
          </cell>
        </row>
        <row r="3864">
          <cell r="Q3864"/>
          <cell r="T3864"/>
          <cell r="U3864"/>
        </row>
        <row r="3865">
          <cell r="N3865">
            <v>0</v>
          </cell>
        </row>
        <row r="3866">
          <cell r="N3866">
            <v>0</v>
          </cell>
        </row>
        <row r="3867">
          <cell r="N3867">
            <v>0</v>
          </cell>
        </row>
        <row r="3868">
          <cell r="N3868">
            <v>0</v>
          </cell>
        </row>
        <row r="3869">
          <cell r="N3869">
            <v>13358</v>
          </cell>
        </row>
        <row r="3870">
          <cell r="N3870">
            <v>4256</v>
          </cell>
        </row>
        <row r="3872">
          <cell r="N3872">
            <v>0</v>
          </cell>
        </row>
        <row r="3873">
          <cell r="Q3873"/>
          <cell r="T3873"/>
          <cell r="U3873"/>
        </row>
        <row r="3874">
          <cell r="N3874">
            <v>0</v>
          </cell>
        </row>
        <row r="3875">
          <cell r="N3875">
            <v>0</v>
          </cell>
        </row>
        <row r="3876">
          <cell r="N3876">
            <v>0</v>
          </cell>
        </row>
        <row r="3877">
          <cell r="N3877">
            <v>0</v>
          </cell>
        </row>
        <row r="3878">
          <cell r="N3878">
            <v>0</v>
          </cell>
        </row>
        <row r="3879">
          <cell r="N3879">
            <v>2716.6666666666665</v>
          </cell>
        </row>
        <row r="3890">
          <cell r="N3890">
            <v>13301</v>
          </cell>
        </row>
        <row r="3891">
          <cell r="Q3891"/>
          <cell r="T3891"/>
          <cell r="U3891"/>
        </row>
        <row r="3892">
          <cell r="N3892">
            <v>0</v>
          </cell>
        </row>
        <row r="3893">
          <cell r="N3893">
            <v>3085</v>
          </cell>
        </row>
        <row r="3894">
          <cell r="N3894">
            <v>0</v>
          </cell>
        </row>
        <row r="3895">
          <cell r="N3895">
            <v>0</v>
          </cell>
        </row>
        <row r="3896">
          <cell r="N3896">
            <v>0</v>
          </cell>
        </row>
        <row r="3897">
          <cell r="N3897">
            <v>10123</v>
          </cell>
        </row>
        <row r="3899">
          <cell r="N3899">
            <v>297</v>
          </cell>
        </row>
        <row r="3900">
          <cell r="Q3900"/>
          <cell r="T3900"/>
          <cell r="U3900"/>
        </row>
        <row r="3901">
          <cell r="N3901">
            <v>27</v>
          </cell>
        </row>
        <row r="3902">
          <cell r="N3902">
            <v>0</v>
          </cell>
        </row>
        <row r="3903">
          <cell r="N3903">
            <v>5</v>
          </cell>
        </row>
        <row r="3904">
          <cell r="N3904">
            <v>0</v>
          </cell>
        </row>
        <row r="3905">
          <cell r="N3905">
            <v>19609</v>
          </cell>
        </row>
        <row r="3906">
          <cell r="N3906">
            <v>37353.75</v>
          </cell>
        </row>
        <row r="3908">
          <cell r="N3908">
            <v>1044</v>
          </cell>
        </row>
        <row r="3909">
          <cell r="Q3909"/>
          <cell r="T3909"/>
          <cell r="U3909"/>
        </row>
        <row r="3910">
          <cell r="N3910">
            <v>0</v>
          </cell>
        </row>
        <row r="3911">
          <cell r="N3911">
            <v>0</v>
          </cell>
        </row>
        <row r="3912">
          <cell r="N3912">
            <v>0</v>
          </cell>
        </row>
        <row r="3913">
          <cell r="N3913">
            <v>0</v>
          </cell>
        </row>
        <row r="3914">
          <cell r="N3914">
            <v>10925</v>
          </cell>
        </row>
        <row r="3915">
          <cell r="N3915">
            <v>13886</v>
          </cell>
        </row>
        <row r="3917">
          <cell r="N3917">
            <v>67814</v>
          </cell>
        </row>
        <row r="3918">
          <cell r="Q3918"/>
          <cell r="T3918"/>
          <cell r="U3918"/>
        </row>
        <row r="3919">
          <cell r="N3919">
            <v>0</v>
          </cell>
        </row>
        <row r="3920">
          <cell r="N3920">
            <v>12885</v>
          </cell>
        </row>
        <row r="3921">
          <cell r="N3921">
            <v>0</v>
          </cell>
        </row>
        <row r="3922">
          <cell r="N3922">
            <v>0</v>
          </cell>
        </row>
        <row r="3923">
          <cell r="N3923">
            <v>0</v>
          </cell>
        </row>
        <row r="3924">
          <cell r="N3924">
            <v>232</v>
          </cell>
        </row>
        <row r="3926">
          <cell r="N3926">
            <v>1190</v>
          </cell>
        </row>
        <row r="3927">
          <cell r="Q3927"/>
          <cell r="T3927"/>
          <cell r="U3927"/>
        </row>
        <row r="3928">
          <cell r="N3928">
            <v>0</v>
          </cell>
        </row>
        <row r="3929">
          <cell r="N3929">
            <v>0</v>
          </cell>
        </row>
        <row r="3930">
          <cell r="N3930">
            <v>0</v>
          </cell>
        </row>
        <row r="3931">
          <cell r="N3931">
            <v>0</v>
          </cell>
        </row>
        <row r="3932">
          <cell r="N3932">
            <v>2914</v>
          </cell>
        </row>
        <row r="3933">
          <cell r="N3933">
            <v>19369</v>
          </cell>
        </row>
        <row r="3935">
          <cell r="N3935">
            <v>226</v>
          </cell>
        </row>
        <row r="3936">
          <cell r="Q3936"/>
          <cell r="T3936"/>
          <cell r="U3936"/>
        </row>
        <row r="3937">
          <cell r="N3937">
            <v>0</v>
          </cell>
        </row>
        <row r="3938">
          <cell r="N3938">
            <v>0</v>
          </cell>
        </row>
        <row r="3939">
          <cell r="N3939">
            <v>42681</v>
          </cell>
        </row>
        <row r="3940">
          <cell r="N3940">
            <v>0</v>
          </cell>
        </row>
        <row r="3941">
          <cell r="N3941">
            <v>1523</v>
          </cell>
        </row>
        <row r="3942">
          <cell r="N3942">
            <v>38102</v>
          </cell>
        </row>
        <row r="3944">
          <cell r="N3944">
            <v>0</v>
          </cell>
        </row>
        <row r="3945">
          <cell r="Q3945"/>
          <cell r="T3945"/>
          <cell r="U3945"/>
        </row>
        <row r="3946">
          <cell r="N3946">
            <v>0</v>
          </cell>
        </row>
        <row r="3947">
          <cell r="N3947">
            <v>0</v>
          </cell>
        </row>
        <row r="3948">
          <cell r="N3948">
            <v>0</v>
          </cell>
        </row>
        <row r="3949">
          <cell r="N3949">
            <v>0</v>
          </cell>
        </row>
        <row r="3950">
          <cell r="N3950">
            <v>17113</v>
          </cell>
        </row>
        <row r="3951">
          <cell r="N3951">
            <v>7924</v>
          </cell>
        </row>
        <row r="3953">
          <cell r="N3953">
            <v>0</v>
          </cell>
        </row>
        <row r="3954">
          <cell r="Q3954"/>
          <cell r="T3954"/>
          <cell r="U3954"/>
        </row>
        <row r="3955">
          <cell r="N3955">
            <v>0</v>
          </cell>
        </row>
        <row r="3956">
          <cell r="N3956">
            <v>0</v>
          </cell>
        </row>
        <row r="3957">
          <cell r="N3957">
            <v>0</v>
          </cell>
        </row>
        <row r="3958">
          <cell r="N3958">
            <v>0</v>
          </cell>
        </row>
        <row r="3959">
          <cell r="N3959">
            <v>0</v>
          </cell>
        </row>
        <row r="3960">
          <cell r="N3960">
            <v>2565</v>
          </cell>
        </row>
        <row r="3971">
          <cell r="N3971">
            <v>34758</v>
          </cell>
        </row>
        <row r="3972">
          <cell r="Q3972"/>
          <cell r="T3972"/>
          <cell r="U3972"/>
        </row>
        <row r="3973">
          <cell r="N3973">
            <v>0</v>
          </cell>
        </row>
        <row r="3974">
          <cell r="N3974">
            <v>7985</v>
          </cell>
        </row>
        <row r="3975">
          <cell r="N3975">
            <v>0</v>
          </cell>
        </row>
        <row r="3976">
          <cell r="N3976">
            <v>0</v>
          </cell>
        </row>
        <row r="3977">
          <cell r="N3977">
            <v>0</v>
          </cell>
        </row>
        <row r="3978">
          <cell r="N3978">
            <v>28872</v>
          </cell>
        </row>
        <row r="3980">
          <cell r="N3980">
            <v>16695</v>
          </cell>
        </row>
        <row r="3981">
          <cell r="Q3981"/>
          <cell r="T3981"/>
          <cell r="U3981"/>
        </row>
        <row r="3982">
          <cell r="N3982">
            <v>3007</v>
          </cell>
        </row>
        <row r="3983">
          <cell r="N3983">
            <v>0</v>
          </cell>
        </row>
        <row r="3984">
          <cell r="N3984">
            <v>24614</v>
          </cell>
        </row>
        <row r="3985">
          <cell r="N3985">
            <v>0</v>
          </cell>
        </row>
        <row r="3986">
          <cell r="N3986">
            <v>7518</v>
          </cell>
        </row>
        <row r="3987">
          <cell r="N3987">
            <v>98038</v>
          </cell>
        </row>
        <row r="3989">
          <cell r="N3989">
            <v>327</v>
          </cell>
        </row>
        <row r="3990">
          <cell r="Q3990"/>
          <cell r="T3990"/>
          <cell r="U3990"/>
        </row>
        <row r="3991">
          <cell r="N3991">
            <v>0</v>
          </cell>
        </row>
        <row r="3992">
          <cell r="N3992">
            <v>0</v>
          </cell>
        </row>
        <row r="3993">
          <cell r="N3993">
            <v>0</v>
          </cell>
        </row>
        <row r="3994">
          <cell r="N3994">
            <v>0</v>
          </cell>
        </row>
        <row r="3995">
          <cell r="N3995">
            <v>20461</v>
          </cell>
        </row>
        <row r="3996">
          <cell r="N3996">
            <v>30644</v>
          </cell>
        </row>
        <row r="3998">
          <cell r="N3998">
            <v>265323.85000000003</v>
          </cell>
        </row>
        <row r="3999">
          <cell r="Q3999"/>
          <cell r="T3999"/>
          <cell r="U3999"/>
        </row>
        <row r="4000">
          <cell r="N4000">
            <v>0</v>
          </cell>
        </row>
        <row r="4001">
          <cell r="N4001">
            <v>50819</v>
          </cell>
        </row>
        <row r="4002">
          <cell r="N4002">
            <v>0</v>
          </cell>
        </row>
        <row r="4003">
          <cell r="N4003">
            <v>0</v>
          </cell>
        </row>
        <row r="4004">
          <cell r="N4004">
            <v>0</v>
          </cell>
        </row>
        <row r="4005">
          <cell r="N4005">
            <v>40460.199999999997</v>
          </cell>
        </row>
        <row r="4007">
          <cell r="N4007">
            <v>1024</v>
          </cell>
        </row>
        <row r="4008">
          <cell r="Q4008"/>
          <cell r="T4008"/>
          <cell r="U4008"/>
        </row>
        <row r="4009">
          <cell r="N4009">
            <v>0</v>
          </cell>
        </row>
        <row r="4010">
          <cell r="N4010">
            <v>0</v>
          </cell>
        </row>
        <row r="4011">
          <cell r="N4011">
            <v>0</v>
          </cell>
        </row>
        <row r="4012">
          <cell r="N4012">
            <v>0</v>
          </cell>
        </row>
        <row r="4013">
          <cell r="N4013">
            <v>21704</v>
          </cell>
        </row>
        <row r="4014">
          <cell r="N4014">
            <v>65748</v>
          </cell>
        </row>
        <row r="4016">
          <cell r="N4016">
            <v>187</v>
          </cell>
        </row>
        <row r="4017">
          <cell r="Q4017"/>
          <cell r="T4017"/>
          <cell r="U4017"/>
        </row>
        <row r="4018">
          <cell r="N4018">
            <v>0</v>
          </cell>
        </row>
        <row r="4019">
          <cell r="N4019">
            <v>0</v>
          </cell>
        </row>
        <row r="4020">
          <cell r="N4020">
            <v>65712</v>
          </cell>
        </row>
        <row r="4021">
          <cell r="N4021">
            <v>0</v>
          </cell>
        </row>
        <row r="4022">
          <cell r="N4022">
            <v>10239</v>
          </cell>
        </row>
        <row r="4023">
          <cell r="N4023">
            <v>97772</v>
          </cell>
        </row>
        <row r="4025">
          <cell r="N4025">
            <v>0</v>
          </cell>
        </row>
        <row r="4026">
          <cell r="Q4026"/>
          <cell r="T4026"/>
          <cell r="U4026"/>
        </row>
        <row r="4027">
          <cell r="N4027">
            <v>0</v>
          </cell>
        </row>
        <row r="4028">
          <cell r="N4028">
            <v>0</v>
          </cell>
        </row>
        <row r="4029">
          <cell r="N4029">
            <v>0</v>
          </cell>
        </row>
        <row r="4030">
          <cell r="N4030">
            <v>0</v>
          </cell>
        </row>
        <row r="4031">
          <cell r="N4031">
            <v>57695</v>
          </cell>
        </row>
        <row r="4032">
          <cell r="N4032">
            <v>14637</v>
          </cell>
        </row>
        <row r="4034">
          <cell r="N4034">
            <v>0</v>
          </cell>
        </row>
        <row r="4035">
          <cell r="Q4035"/>
          <cell r="T4035"/>
          <cell r="U4035"/>
        </row>
        <row r="4036">
          <cell r="N4036">
            <v>0</v>
          </cell>
        </row>
        <row r="4037">
          <cell r="N4037">
            <v>0</v>
          </cell>
        </row>
        <row r="4038">
          <cell r="N4038">
            <v>0</v>
          </cell>
        </row>
        <row r="4039">
          <cell r="N4039">
            <v>0</v>
          </cell>
        </row>
        <row r="4040">
          <cell r="N4040">
            <v>0</v>
          </cell>
        </row>
        <row r="4041">
          <cell r="N4041">
            <v>2092.949999999988</v>
          </cell>
        </row>
        <row r="4052">
          <cell r="Q4052"/>
        </row>
      </sheetData>
      <sheetData sheetId="3"/>
      <sheetData sheetId="4">
        <row r="3">
          <cell r="B3">
            <v>11256</v>
          </cell>
          <cell r="C3">
            <v>2600</v>
          </cell>
          <cell r="D3">
            <v>0</v>
          </cell>
          <cell r="G3">
            <v>2144</v>
          </cell>
          <cell r="H3">
            <v>0</v>
          </cell>
          <cell r="I3">
            <v>0</v>
          </cell>
        </row>
      </sheetData>
      <sheetData sheetId="5">
        <row r="4">
          <cell r="C4">
            <v>617.5</v>
          </cell>
        </row>
        <row r="5">
          <cell r="C5">
            <v>161.5</v>
          </cell>
        </row>
        <row r="6">
          <cell r="C6">
            <v>85.5</v>
          </cell>
        </row>
        <row r="7">
          <cell r="C7">
            <v>570</v>
          </cell>
        </row>
        <row r="8">
          <cell r="C8">
            <v>475</v>
          </cell>
        </row>
        <row r="9">
          <cell r="C9">
            <v>902.5</v>
          </cell>
        </row>
        <row r="10">
          <cell r="C10">
            <v>427.5</v>
          </cell>
        </row>
        <row r="11">
          <cell r="C11">
            <v>213.75</v>
          </cell>
        </row>
        <row r="12">
          <cell r="C12">
            <v>408.5</v>
          </cell>
        </row>
        <row r="13">
          <cell r="C13">
            <v>104.5</v>
          </cell>
        </row>
        <row r="14">
          <cell r="C14">
            <v>123.5</v>
          </cell>
        </row>
        <row r="15">
          <cell r="C15">
            <v>213.75</v>
          </cell>
        </row>
        <row r="16">
          <cell r="C16">
            <v>760</v>
          </cell>
        </row>
        <row r="17">
          <cell r="C17">
            <v>285</v>
          </cell>
        </row>
        <row r="18">
          <cell r="C18">
            <v>209</v>
          </cell>
        </row>
        <row r="19">
          <cell r="C19">
            <v>213.75</v>
          </cell>
        </row>
        <row r="20">
          <cell r="C20">
            <v>332.5</v>
          </cell>
        </row>
        <row r="21">
          <cell r="C21">
            <v>104.5</v>
          </cell>
        </row>
        <row r="22">
          <cell r="C22">
            <v>389.5</v>
          </cell>
        </row>
        <row r="23">
          <cell r="C23">
            <v>437</v>
          </cell>
        </row>
        <row r="24">
          <cell r="C24">
            <v>228</v>
          </cell>
        </row>
        <row r="25">
          <cell r="C25">
            <v>237.5</v>
          </cell>
        </row>
        <row r="26">
          <cell r="C26">
            <v>152</v>
          </cell>
        </row>
        <row r="27">
          <cell r="C27">
            <v>665</v>
          </cell>
        </row>
        <row r="28">
          <cell r="C28">
            <v>247</v>
          </cell>
        </row>
        <row r="29">
          <cell r="C29">
            <v>674.5</v>
          </cell>
        </row>
        <row r="30">
          <cell r="C30">
            <v>627</v>
          </cell>
        </row>
        <row r="31">
          <cell r="C31">
            <v>266</v>
          </cell>
        </row>
        <row r="32">
          <cell r="C32">
            <v>114</v>
          </cell>
        </row>
        <row r="33">
          <cell r="C33">
            <v>294.5</v>
          </cell>
        </row>
        <row r="34">
          <cell r="C34">
            <v>5082.5</v>
          </cell>
        </row>
        <row r="35">
          <cell r="C35">
            <v>845.5</v>
          </cell>
        </row>
        <row r="36">
          <cell r="C36">
            <v>1168.5</v>
          </cell>
        </row>
        <row r="37">
          <cell r="C37">
            <v>180.5</v>
          </cell>
        </row>
        <row r="38">
          <cell r="C38">
            <v>560.5</v>
          </cell>
        </row>
        <row r="39">
          <cell r="C39">
            <v>171</v>
          </cell>
        </row>
        <row r="40">
          <cell r="C40">
            <v>551</v>
          </cell>
        </row>
        <row r="41">
          <cell r="C41">
            <v>741</v>
          </cell>
        </row>
        <row r="42">
          <cell r="C42">
            <v>931</v>
          </cell>
        </row>
        <row r="43">
          <cell r="C43">
            <v>1890.5</v>
          </cell>
        </row>
        <row r="44">
          <cell r="C44">
            <v>807.5</v>
          </cell>
        </row>
        <row r="45">
          <cell r="C45">
            <v>123.5</v>
          </cell>
        </row>
        <row r="46">
          <cell r="C46">
            <v>237.5</v>
          </cell>
        </row>
        <row r="47">
          <cell r="C47">
            <v>1064</v>
          </cell>
        </row>
        <row r="48">
          <cell r="C48">
            <v>180.5</v>
          </cell>
        </row>
        <row r="49">
          <cell r="C49">
            <v>1928.4999999999998</v>
          </cell>
        </row>
        <row r="50">
          <cell r="C50">
            <v>342</v>
          </cell>
        </row>
        <row r="51">
          <cell r="C51">
            <v>213.75</v>
          </cell>
        </row>
        <row r="52">
          <cell r="C52">
            <v>684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per.andersson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8.xml"/><Relationship Id="rId1" Type="http://schemas.openxmlformats.org/officeDocument/2006/relationships/vmlDrawing" Target="../drawings/vmlDrawing48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9.xml"/><Relationship Id="rId1" Type="http://schemas.openxmlformats.org/officeDocument/2006/relationships/vmlDrawing" Target="../drawings/vmlDrawing49.v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C7" sqref="C7"/>
    </sheetView>
  </sheetViews>
  <sheetFormatPr defaultRowHeight="15.6"/>
  <cols>
    <col min="2" max="2" width="57.8984375" bestFit="1" customWidth="1"/>
    <col min="3" max="3" width="51.59765625" bestFit="1" customWidth="1"/>
    <col min="5" max="5" width="87.5" bestFit="1" customWidth="1"/>
  </cols>
  <sheetData>
    <row r="1" spans="2:5" ht="16.2" thickBot="1">
      <c r="C1" s="165"/>
    </row>
    <row r="2" spans="2:5">
      <c r="B2" s="166" t="s">
        <v>130</v>
      </c>
      <c r="C2" s="167">
        <v>43626</v>
      </c>
    </row>
    <row r="3" spans="2:5">
      <c r="B3" s="168" t="s">
        <v>131</v>
      </c>
      <c r="C3" s="185">
        <v>43794</v>
      </c>
    </row>
    <row r="4" spans="2:5">
      <c r="B4" s="169" t="s">
        <v>132</v>
      </c>
      <c r="C4" s="186" t="s">
        <v>133</v>
      </c>
    </row>
    <row r="5" spans="2:5">
      <c r="B5" s="169" t="s">
        <v>134</v>
      </c>
      <c r="C5" s="187" t="s">
        <v>135</v>
      </c>
    </row>
    <row r="6" spans="2:5">
      <c r="B6" s="168" t="s">
        <v>136</v>
      </c>
      <c r="C6" s="186" t="s">
        <v>143</v>
      </c>
    </row>
    <row r="7" spans="2:5" ht="16.2" thickBot="1">
      <c r="B7" s="170" t="s">
        <v>134</v>
      </c>
      <c r="C7" s="189" t="s">
        <v>142</v>
      </c>
    </row>
    <row r="8" spans="2:5">
      <c r="C8" s="188"/>
    </row>
    <row r="9" spans="2:5">
      <c r="C9" s="188"/>
    </row>
    <row r="10" spans="2:5" ht="16.2" thickBot="1"/>
    <row r="11" spans="2:5" ht="155.25" customHeight="1">
      <c r="B11" s="171" t="s">
        <v>137</v>
      </c>
      <c r="C11" s="172"/>
      <c r="E11" s="173" t="s">
        <v>138</v>
      </c>
    </row>
    <row r="12" spans="2:5">
      <c r="B12" s="174"/>
      <c r="C12" s="175"/>
      <c r="E12" s="176"/>
    </row>
    <row r="13" spans="2:5">
      <c r="B13" s="177" t="s">
        <v>139</v>
      </c>
      <c r="C13" s="175"/>
      <c r="E13" s="176"/>
    </row>
    <row r="14" spans="2:5" ht="16.2" thickBot="1">
      <c r="B14" s="178" t="s">
        <v>140</v>
      </c>
      <c r="C14" s="179"/>
      <c r="E14" s="176"/>
    </row>
    <row r="15" spans="2:5">
      <c r="E15" s="176"/>
    </row>
    <row r="16" spans="2:5" ht="16.2" thickBot="1">
      <c r="B16" s="180"/>
      <c r="E16" s="176"/>
    </row>
    <row r="17" spans="2:5" ht="169.8" customHeight="1" thickBot="1">
      <c r="B17" s="181" t="s">
        <v>141</v>
      </c>
      <c r="C17" s="182"/>
      <c r="E17" s="176"/>
    </row>
    <row r="18" spans="2:5">
      <c r="B18" s="183"/>
      <c r="E18" s="176"/>
    </row>
    <row r="19" spans="2:5">
      <c r="E19" s="176"/>
    </row>
    <row r="20" spans="2:5">
      <c r="E20" s="176"/>
    </row>
    <row r="21" spans="2:5">
      <c r="E21" s="176"/>
    </row>
    <row r="22" spans="2:5">
      <c r="E22" s="176"/>
    </row>
    <row r="23" spans="2:5" ht="16.2" thickBot="1">
      <c r="E23" s="184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11" defaultRowHeight="15.6"/>
  <cols>
    <col min="1" max="1" width="17.09765625" customWidth="1"/>
    <col min="2" max="2" width="11.8984375" bestFit="1" customWidth="1"/>
    <col min="3" max="3" width="15.3984375" bestFit="1" customWidth="1"/>
  </cols>
  <sheetData>
    <row r="1" spans="1:9">
      <c r="A1" s="2" t="s">
        <v>54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tr">
        <f>'[1]Västra Götaland'!H4</f>
        <v>Partille</v>
      </c>
      <c r="B4" s="1">
        <f>'[1]Västra Götaland'!I4</f>
        <v>168000</v>
      </c>
      <c r="C4" s="1">
        <f>'[1]Västra Götaland'!K4</f>
        <v>0</v>
      </c>
      <c r="D4" s="1">
        <f>'[1]Västra Götaland'!L4</f>
        <v>0</v>
      </c>
    </row>
    <row r="5" spans="1:9">
      <c r="A5" t="str">
        <f>'[1]Västra Götaland'!H5</f>
        <v>Göteborg</v>
      </c>
      <c r="B5" s="1">
        <f>'[1]Västra Götaland'!I5</f>
        <v>138000</v>
      </c>
      <c r="C5" s="1" t="str">
        <f>'[1]Västra Götaland'!K5</f>
        <v>Göteborg</v>
      </c>
      <c r="D5" s="1">
        <f>'[1]Västra Götaland'!L5</f>
        <v>286000</v>
      </c>
      <c r="H5" s="1"/>
      <c r="I5" s="1"/>
    </row>
    <row r="6" spans="1:9">
      <c r="A6">
        <f>'[1]Västra Götaland'!H6</f>
        <v>0</v>
      </c>
      <c r="B6" s="1">
        <f>'[1]Västra Götaland'!I6</f>
        <v>0</v>
      </c>
      <c r="C6" s="1" t="str">
        <f>'[1]Västra Götaland'!K6</f>
        <v>Mölndal</v>
      </c>
      <c r="D6" s="1">
        <f>'[1]Västra Götaland'!L6</f>
        <v>138000</v>
      </c>
    </row>
    <row r="7" spans="1:9">
      <c r="A7" t="str">
        <f>'[1]Västra Götaland'!H7</f>
        <v>Kungälv</v>
      </c>
      <c r="B7" s="1">
        <f>'[1]Västra Götaland'!I7</f>
        <v>29000</v>
      </c>
      <c r="C7" s="1">
        <f>'[1]Västra Götaland'!K7</f>
        <v>0</v>
      </c>
      <c r="D7" s="1">
        <f>'[1]Västra Götaland'!L7</f>
        <v>0</v>
      </c>
    </row>
    <row r="8" spans="1:9">
      <c r="A8" t="str">
        <f>'[1]Västra Götaland'!H8</f>
        <v xml:space="preserve">Ale </v>
      </c>
      <c r="B8" s="1">
        <f>'[1]Västra Götaland'!I8</f>
        <v>66000</v>
      </c>
      <c r="C8" s="1">
        <f>'[1]Västra Götaland'!K8</f>
        <v>0</v>
      </c>
      <c r="D8" s="1">
        <f>'[1]Västra Götaland'!L8</f>
        <v>0</v>
      </c>
    </row>
    <row r="9" spans="1:9">
      <c r="A9" t="str">
        <f>'[1]Västra Götaland'!H9</f>
        <v>Mölndal</v>
      </c>
      <c r="B9" s="1">
        <f>'[1]Västra Götaland'!I9</f>
        <v>23000</v>
      </c>
    </row>
    <row r="10" spans="1:9">
      <c r="B10" s="1"/>
      <c r="C10" s="1"/>
      <c r="D10" s="1"/>
    </row>
    <row r="11" spans="1:9">
      <c r="B11" s="1">
        <f>SUM(B4:B9)</f>
        <v>424000</v>
      </c>
      <c r="C11" s="1"/>
      <c r="D11" s="1">
        <f>SUM(D4:D8)</f>
        <v>424000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opLeftCell="A8" zoomScale="80" zoomScaleNormal="80" workbookViewId="0">
      <selection activeCell="D40" sqref="D4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73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7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SUM(Ale:Öckerö!C5)</f>
        <v>28243.5</v>
      </c>
      <c r="D5" s="90">
        <f>SUM(Ale:Öckerö!D5)</f>
        <v>0</v>
      </c>
      <c r="E5" s="90">
        <f>SUM(Ale:Öckerö!E5)</f>
        <v>0</v>
      </c>
      <c r="F5" s="90">
        <f>SUM(Ale:Öckerö!F5)</f>
        <v>0</v>
      </c>
      <c r="G5" s="90">
        <f>SUM(Ale:Öckerö!G5)</f>
        <v>0</v>
      </c>
      <c r="H5" s="90">
        <f>SUM(Ale:Öckerö!H5)</f>
        <v>0</v>
      </c>
      <c r="I5" s="90">
        <f>SUM(Ale:Öckerö!I5)</f>
        <v>0</v>
      </c>
      <c r="J5" s="90">
        <f>SUM(Ale:Öckerö!J5)</f>
        <v>0</v>
      </c>
      <c r="K5" s="90">
        <f>SUM(Ale:Öckerö!K5)</f>
        <v>0</v>
      </c>
      <c r="L5" s="90">
        <f>SUM(Ale:Öckerö!L5)</f>
        <v>0</v>
      </c>
      <c r="M5" s="90">
        <f>SUM(Ale:Öckerö!M5)</f>
        <v>0</v>
      </c>
      <c r="N5" s="90">
        <f>SUM(Ale:Öckerö!N5)</f>
        <v>0</v>
      </c>
      <c r="O5" s="90">
        <f>SUM(Ale:Öckerö!O5)</f>
        <v>0</v>
      </c>
      <c r="P5" s="90">
        <f>SUM(Ale:Öckerö!P5)</f>
        <v>0</v>
      </c>
      <c r="Q5" s="53"/>
      <c r="AG5" s="53"/>
      <c r="AH5" s="53"/>
    </row>
    <row r="6" spans="1:34" ht="15.6">
      <c r="A6" s="5" t="s">
        <v>129</v>
      </c>
      <c r="B6" s="60"/>
      <c r="C6" s="90">
        <f>SUM(Ale:Öckerö!C6)</f>
        <v>12451</v>
      </c>
      <c r="D6" s="90">
        <f>SUM(Ale:Öckerö!D6)</f>
        <v>0</v>
      </c>
      <c r="E6" s="90">
        <f>SUM(Ale:Öckerö!E6)</f>
        <v>0</v>
      </c>
      <c r="F6" s="90">
        <f>SUM(Ale:Öckerö!F6)</f>
        <v>0</v>
      </c>
      <c r="G6" s="90">
        <f>SUM(Ale:Öckerö!G6)</f>
        <v>0</v>
      </c>
      <c r="H6" s="90">
        <f>SUM(Ale:Öckerö!H6)</f>
        <v>15275</v>
      </c>
      <c r="I6" s="90">
        <f>SUM(Ale:Öckerö!I6)</f>
        <v>0</v>
      </c>
      <c r="J6" s="90">
        <f>SUM(Ale:Öckerö!J6)</f>
        <v>0</v>
      </c>
      <c r="K6" s="90">
        <f>SUM(Ale:Öckerö!K6)</f>
        <v>0</v>
      </c>
      <c r="L6" s="90">
        <f>SUM(Ale:Öckerö!L6)</f>
        <v>0</v>
      </c>
      <c r="M6" s="90">
        <f>SUM(Ale:Öckerö!M6)</f>
        <v>0</v>
      </c>
      <c r="N6" s="90">
        <f>SUM(Ale:Öckerö!N6)</f>
        <v>0</v>
      </c>
      <c r="O6" s="90">
        <f>SUM(Ale:Öckerö!O6)</f>
        <v>0</v>
      </c>
      <c r="P6" s="90">
        <f>SUM(Ale:Öckerö!P6)</f>
        <v>15275</v>
      </c>
      <c r="Q6" s="53"/>
      <c r="AG6" s="53"/>
      <c r="AH6" s="53"/>
    </row>
    <row r="7" spans="1:34" ht="15.6">
      <c r="A7" s="5" t="s">
        <v>18</v>
      </c>
      <c r="B7" s="60"/>
      <c r="C7" s="90">
        <f>SUM(Ale:Öckerö!C7)</f>
        <v>955428</v>
      </c>
      <c r="D7" s="90">
        <f>SUM(Ale:Öckerö!D7)</f>
        <v>0</v>
      </c>
      <c r="E7" s="90">
        <f>SUM(Ale:Öckerö!E7)</f>
        <v>0</v>
      </c>
      <c r="F7" s="90">
        <f>SUM(Ale:Öckerö!F7)</f>
        <v>0</v>
      </c>
      <c r="G7" s="90">
        <f>SUM(Ale:Öckerö!G7)</f>
        <v>0</v>
      </c>
      <c r="H7" s="90">
        <f>SUM(Ale:Öckerö!H7)</f>
        <v>0</v>
      </c>
      <c r="I7" s="90">
        <f>SUM(Ale:Öckerö!I7)</f>
        <v>0</v>
      </c>
      <c r="J7" s="90">
        <f>SUM(Ale:Öckerö!J7)</f>
        <v>0</v>
      </c>
      <c r="K7" s="90">
        <f>SUM(Ale:Öckerö!K7)</f>
        <v>0</v>
      </c>
      <c r="L7" s="90">
        <f>SUM(Ale:Öckerö!L7)</f>
        <v>0</v>
      </c>
      <c r="M7" s="90">
        <f>SUM(Ale:Öckerö!M7)</f>
        <v>0</v>
      </c>
      <c r="N7" s="90">
        <f>SUM(Ale:Öckerö!N7)</f>
        <v>0</v>
      </c>
      <c r="O7" s="90">
        <f>SUM(Ale:Öckerö!O7)</f>
        <v>0</v>
      </c>
      <c r="P7" s="90">
        <f>SUM(Ale:Öckerö!P7)</f>
        <v>0</v>
      </c>
      <c r="Q7" s="53"/>
      <c r="AG7" s="53"/>
      <c r="AH7" s="53"/>
    </row>
    <row r="8" spans="1:34" ht="15.6">
      <c r="A8" s="5" t="s">
        <v>11</v>
      </c>
      <c r="B8" s="60"/>
      <c r="C8" s="90">
        <f>SUM(Ale:Öckerö!C8)</f>
        <v>536</v>
      </c>
      <c r="D8" s="90">
        <f>SUM(Ale:Öckerö!D8)</f>
        <v>2162</v>
      </c>
      <c r="E8" s="90">
        <f>SUM(Ale:Öckerö!E8)</f>
        <v>0</v>
      </c>
      <c r="F8" s="90">
        <f>SUM(Ale:Öckerö!F8)</f>
        <v>0</v>
      </c>
      <c r="G8" s="90">
        <f>SUM(Ale:Öckerö!G8)</f>
        <v>0</v>
      </c>
      <c r="H8" s="90">
        <f>SUM(Ale:Öckerö!H8)</f>
        <v>0</v>
      </c>
      <c r="I8" s="90">
        <f>SUM(Ale:Öckerö!I8)</f>
        <v>0</v>
      </c>
      <c r="J8" s="90">
        <f>SUM(Ale:Öckerö!J8)</f>
        <v>0</v>
      </c>
      <c r="K8" s="90">
        <f>SUM(Ale:Öckerö!K8)</f>
        <v>0</v>
      </c>
      <c r="L8" s="90">
        <f>SUM(Ale:Öckerö!L8)</f>
        <v>0</v>
      </c>
      <c r="M8" s="90">
        <f>SUM(Ale:Öckerö!M8)</f>
        <v>0</v>
      </c>
      <c r="N8" s="90">
        <f>SUM(Ale:Öckerö!N8)</f>
        <v>0</v>
      </c>
      <c r="O8" s="90">
        <f>SUM(Ale:Öckerö!O8)</f>
        <v>0</v>
      </c>
      <c r="P8" s="90">
        <f>SUM(Ale:Öckerö!P8)</f>
        <v>2162</v>
      </c>
      <c r="Q8" s="53"/>
      <c r="AG8" s="53"/>
      <c r="AH8" s="53"/>
    </row>
    <row r="9" spans="1:34" ht="15.6">
      <c r="A9" s="5" t="s">
        <v>12</v>
      </c>
      <c r="B9" s="60"/>
      <c r="C9" s="145">
        <f>SUM(Ale:Öckerö!C9)</f>
        <v>1551725.2100840337</v>
      </c>
      <c r="D9" s="90">
        <f>SUM(Ale:Öckerö!D9)</f>
        <v>0</v>
      </c>
      <c r="E9" s="90">
        <f>SUM(Ale:Öckerö!E9)</f>
        <v>0</v>
      </c>
      <c r="F9" s="90">
        <f>SUM(Ale:Öckerö!F9)</f>
        <v>0</v>
      </c>
      <c r="G9" s="90">
        <f>SUM(Ale:Öckerö!G9)</f>
        <v>0</v>
      </c>
      <c r="H9" s="90">
        <f>SUM(Ale:Öckerö!H9)</f>
        <v>0</v>
      </c>
      <c r="I9" s="90">
        <f>SUM(Ale:Öckerö!I9)</f>
        <v>0</v>
      </c>
      <c r="J9" s="90">
        <f>SUM(Ale:Öckerö!J9)</f>
        <v>0</v>
      </c>
      <c r="K9" s="90">
        <f>SUM(Ale:Öckerö!K9)</f>
        <v>0</v>
      </c>
      <c r="L9" s="90">
        <f>SUM(Ale:Öckerö!L9)</f>
        <v>0</v>
      </c>
      <c r="M9" s="90">
        <f>SUM(Ale:Öckerö!M9)</f>
        <v>0</v>
      </c>
      <c r="N9" s="90">
        <f>SUM(Ale:Öckerö!N9)</f>
        <v>0</v>
      </c>
      <c r="O9" s="90">
        <f>SUM(Ale:Öckerö!O9)</f>
        <v>0</v>
      </c>
      <c r="P9" s="90">
        <f>SUM(Ale:Öckerö!P9)</f>
        <v>0</v>
      </c>
      <c r="Q9" s="53"/>
      <c r="AG9" s="53"/>
      <c r="AH9" s="53"/>
    </row>
    <row r="10" spans="1:34" ht="15.6">
      <c r="A10" s="5" t="s">
        <v>13</v>
      </c>
      <c r="B10" s="60"/>
      <c r="C10" s="90">
        <f>SUM(Ale:Öckerö!C10)</f>
        <v>2078335.9999999995</v>
      </c>
      <c r="D10" s="90">
        <f>SUM(Ale:Öckerö!D10)</f>
        <v>0</v>
      </c>
      <c r="E10" s="90">
        <f>SUM(Ale:Öckerö!E10)</f>
        <v>0</v>
      </c>
      <c r="F10" s="90">
        <f>SUM(Ale:Öckerö!F10)</f>
        <v>0</v>
      </c>
      <c r="G10" s="90">
        <f>SUM(Ale:Öckerö!G10)</f>
        <v>0</v>
      </c>
      <c r="H10" s="90">
        <f>SUM(Ale:Öckerö!H10)</f>
        <v>0</v>
      </c>
      <c r="I10" s="90">
        <f>SUM(Ale:Öckerö!I10)</f>
        <v>0</v>
      </c>
      <c r="J10" s="90">
        <f>SUM(Ale:Öckerö!J10)</f>
        <v>0</v>
      </c>
      <c r="K10" s="90">
        <f>SUM(Ale:Öckerö!K10)</f>
        <v>0</v>
      </c>
      <c r="L10" s="90">
        <f>SUM(Ale:Öckerö!L10)</f>
        <v>0</v>
      </c>
      <c r="M10" s="90">
        <f>SUM(Ale:Öckerö!M10)</f>
        <v>0</v>
      </c>
      <c r="N10" s="90">
        <f>SUM(Ale:Öckerö!N10)</f>
        <v>0</v>
      </c>
      <c r="O10" s="90">
        <f>SUM(Ale:Öckerö!O10)</f>
        <v>0</v>
      </c>
      <c r="P10" s="90">
        <f>SUM(Ale:Öckerö!P10)</f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06">
        <f>SUM(Ale:Öckerö!C11)</f>
        <v>4626719.7100840341</v>
      </c>
      <c r="D11" s="90">
        <f>SUM(Ale:Öckerö!D11)</f>
        <v>2162</v>
      </c>
      <c r="E11" s="90">
        <f>SUM(Ale:Öckerö!E11)</f>
        <v>0</v>
      </c>
      <c r="F11" s="90">
        <f>SUM(Ale:Öckerö!F11)</f>
        <v>0</v>
      </c>
      <c r="G11" s="90">
        <f>SUM(Ale:Öckerö!G11)</f>
        <v>0</v>
      </c>
      <c r="H11" s="90">
        <f>SUM(Ale:Öckerö!H11)</f>
        <v>15275</v>
      </c>
      <c r="I11" s="90">
        <f>SUM(Ale:Öckerö!I11)</f>
        <v>0</v>
      </c>
      <c r="J11" s="90">
        <f>SUM(Ale:Öckerö!J11)</f>
        <v>0</v>
      </c>
      <c r="K11" s="90">
        <f>SUM(Ale:Öckerö!K11)</f>
        <v>0</v>
      </c>
      <c r="L11" s="90">
        <f>SUM(Ale:Öckerö!L11)</f>
        <v>0</v>
      </c>
      <c r="M11" s="90">
        <f>SUM(Ale:Öckerö!M11)</f>
        <v>0</v>
      </c>
      <c r="N11" s="90">
        <f>SUM(Ale:Öckerö!N11)</f>
        <v>0</v>
      </c>
      <c r="O11" s="90">
        <f>SUM(Ale:Öckerö!O11)</f>
        <v>0</v>
      </c>
      <c r="P11" s="90">
        <f>SUM(Ale:Öckerö!P11)</f>
        <v>17437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Västra Götalands län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5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7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90">
        <f>SUM(Ale:Öckerö!B18)</f>
        <v>5171914.9117515311</v>
      </c>
      <c r="C18" s="90">
        <f>SUM(Ale:Öckerö!C18)</f>
        <v>0</v>
      </c>
      <c r="D18" s="161">
        <f>SUM(Ale:Öckerö!D18)</f>
        <v>25135</v>
      </c>
      <c r="E18" s="90">
        <f>SUM(Ale:Öckerö!E18)</f>
        <v>0</v>
      </c>
      <c r="F18" s="140">
        <f>SUM(Ale:Öckerö!F18)</f>
        <v>593100</v>
      </c>
      <c r="G18" s="140">
        <f>SUM(Ale:Öckerö!G18)</f>
        <v>4366</v>
      </c>
      <c r="H18" s="161">
        <f>SUM(Ale:Öckerö!H18)</f>
        <v>2304256</v>
      </c>
      <c r="I18" s="140">
        <f>SUM(Ale:Öckerö!I18)</f>
        <v>509</v>
      </c>
      <c r="J18" s="90">
        <f>SUM(Ale:Öckerö!J18)</f>
        <v>0</v>
      </c>
      <c r="K18" s="140">
        <f>SUM(Ale:Öckerö!K18)</f>
        <v>20325</v>
      </c>
      <c r="L18" s="161">
        <f>SUM(Ale:Öckerö!L18)</f>
        <v>3325848</v>
      </c>
      <c r="M18" s="161">
        <f>SUM(Ale:Öckerö!M18)</f>
        <v>26797</v>
      </c>
      <c r="N18" s="90">
        <f>SUM(Ale:Öckerö!N18)</f>
        <v>0</v>
      </c>
      <c r="O18" s="90">
        <f>SUM(Ale:Öckerö!O18)</f>
        <v>0</v>
      </c>
      <c r="P18" s="161">
        <f>SUM(Ale:Öckerö!P18)</f>
        <v>6300336</v>
      </c>
      <c r="Q18" s="4"/>
      <c r="R18" s="4"/>
      <c r="S18" s="4"/>
      <c r="T18" s="4"/>
    </row>
    <row r="19" spans="1:34" ht="15.6">
      <c r="A19" s="5" t="s">
        <v>19</v>
      </c>
      <c r="B19" s="90">
        <f>SUM(Ale:Öckerö!B19)</f>
        <v>1754068.8382484682</v>
      </c>
      <c r="C19" s="90">
        <f>SUM(Ale:Öckerö!C19)</f>
        <v>0</v>
      </c>
      <c r="D19" s="161">
        <f>SUM(Ale:Öckerö!D19)</f>
        <v>34148</v>
      </c>
      <c r="E19" s="90">
        <f>SUM(Ale:Öckerö!E19)</f>
        <v>0</v>
      </c>
      <c r="F19" s="140">
        <f>SUM(Ale:Öckerö!F19)</f>
        <v>27213</v>
      </c>
      <c r="G19" s="161">
        <f>SUM(Ale:Öckerö!G19)</f>
        <v>86372</v>
      </c>
      <c r="H19" s="161">
        <f>SUM(Ale:Öckerö!H19)</f>
        <v>1581080.4055555556</v>
      </c>
      <c r="I19" s="90">
        <f>SUM(Ale:Öckerö!I19)</f>
        <v>8443</v>
      </c>
      <c r="J19" s="90">
        <f>SUM(Ale:Öckerö!J19)</f>
        <v>0</v>
      </c>
      <c r="K19" s="140">
        <f>SUM(Ale:Öckerö!K19)</f>
        <v>18865</v>
      </c>
      <c r="L19" s="90">
        <f>SUM(Ale:Öckerö!L19)</f>
        <v>0</v>
      </c>
      <c r="M19" s="90">
        <f>SUM(Ale:Öckerö!M19)</f>
        <v>34009.899999999994</v>
      </c>
      <c r="N19" s="90">
        <f>SUM(Ale:Öckerö!N19)</f>
        <v>500</v>
      </c>
      <c r="O19" s="90">
        <f>SUM(Ale:Öckerö!O19)</f>
        <v>0</v>
      </c>
      <c r="P19" s="161">
        <f>SUM(Ale:Öckerö!P19)</f>
        <v>1790631.3055555555</v>
      </c>
      <c r="Q19" s="4"/>
      <c r="R19" s="4"/>
      <c r="S19" s="4"/>
      <c r="T19" s="4"/>
    </row>
    <row r="20" spans="1:34" ht="15.6">
      <c r="A20" s="5" t="s">
        <v>20</v>
      </c>
      <c r="B20" s="151">
        <f>SUM(Ale:Öckerö!B20)</f>
        <v>604</v>
      </c>
      <c r="C20" s="145">
        <f>SUM(Ale:Öckerö!C20)</f>
        <v>613.05999999999995</v>
      </c>
      <c r="D20" s="90">
        <f>SUM(Ale:Öckerö!D20)</f>
        <v>0</v>
      </c>
      <c r="E20" s="90">
        <f>SUM(Ale:Öckerö!E20)</f>
        <v>0</v>
      </c>
      <c r="F20" s="90">
        <f>SUM(Ale:Öckerö!F20)</f>
        <v>0</v>
      </c>
      <c r="G20" s="90">
        <f>SUM(Ale:Öckerö!G20)</f>
        <v>0</v>
      </c>
      <c r="H20" s="90">
        <f>SUM(Ale:Öckerö!H20)</f>
        <v>0</v>
      </c>
      <c r="I20" s="90">
        <f>SUM(Ale:Öckerö!I20)</f>
        <v>0</v>
      </c>
      <c r="J20" s="90">
        <f>SUM(Ale:Öckerö!J20)</f>
        <v>0</v>
      </c>
      <c r="K20" s="90">
        <f>SUM(Ale:Öckerö!K20)</f>
        <v>0</v>
      </c>
      <c r="L20" s="90">
        <f>SUM(Ale:Öckerö!L20)</f>
        <v>0</v>
      </c>
      <c r="M20" s="90">
        <f>SUM(Ale:Öckerö!M20)</f>
        <v>0</v>
      </c>
      <c r="N20" s="90">
        <f>SUM(Ale:Öckerö!N20)</f>
        <v>0</v>
      </c>
      <c r="O20" s="90">
        <f>SUM(Ale:Öckerö!O20)</f>
        <v>0</v>
      </c>
      <c r="P20" s="145">
        <f>SUM(Ale:Öckerö!P20)</f>
        <v>613.05999999999995</v>
      </c>
      <c r="Q20" s="4"/>
      <c r="R20" s="4"/>
      <c r="S20" s="4"/>
      <c r="T20" s="4"/>
    </row>
    <row r="21" spans="1:34" ht="16.2" thickBot="1">
      <c r="A21" s="5" t="s">
        <v>21</v>
      </c>
      <c r="B21" s="90">
        <f>SUM(Ale:Öckerö!B21)</f>
        <v>782884</v>
      </c>
      <c r="C21" s="145">
        <f>SUM(Ale:Öckerö!C21)</f>
        <v>258351.72000000003</v>
      </c>
      <c r="D21" s="90">
        <f>SUM(Ale:Öckerö!D21)</f>
        <v>0</v>
      </c>
      <c r="E21" s="90">
        <f>SUM(Ale:Öckerö!E21)</f>
        <v>0</v>
      </c>
      <c r="F21" s="90">
        <f>SUM(Ale:Öckerö!F21)</f>
        <v>0</v>
      </c>
      <c r="G21" s="90">
        <f>SUM(Ale:Öckerö!G21)</f>
        <v>0</v>
      </c>
      <c r="H21" s="90">
        <f>SUM(Ale:Öckerö!H21)</f>
        <v>0</v>
      </c>
      <c r="I21" s="90">
        <f>SUM(Ale:Öckerö!I21)</f>
        <v>0</v>
      </c>
      <c r="J21" s="90">
        <f>SUM(Ale:Öckerö!J21)</f>
        <v>0</v>
      </c>
      <c r="K21" s="90">
        <f>SUM(Ale:Öckerö!K21)</f>
        <v>0</v>
      </c>
      <c r="L21" s="90">
        <f>SUM(Ale:Öckerö!L21)</f>
        <v>0</v>
      </c>
      <c r="M21" s="90">
        <f>SUM(Ale:Öckerö!M21)</f>
        <v>0</v>
      </c>
      <c r="N21" s="90">
        <f>SUM(Ale:Öckerö!N21)</f>
        <v>0</v>
      </c>
      <c r="O21" s="90">
        <f>SUM(Ale:Öckerö!O21)</f>
        <v>0</v>
      </c>
      <c r="P21" s="145">
        <f>SUM(Ale:Öckerö!P21)</f>
        <v>258351.72000000003</v>
      </c>
      <c r="Q21" s="4"/>
      <c r="R21" s="37"/>
      <c r="S21" s="37"/>
      <c r="T21" s="37"/>
    </row>
    <row r="22" spans="1:34" ht="15.6">
      <c r="A22" s="5" t="s">
        <v>22</v>
      </c>
      <c r="B22" s="161">
        <f>SUM(Ale:Öckerö!B22)</f>
        <v>958637</v>
      </c>
      <c r="C22" s="90">
        <f>SUM(Ale:Öckerö!C22)</f>
        <v>0</v>
      </c>
      <c r="D22" s="90">
        <f>SUM(Ale:Öckerö!D22)</f>
        <v>0</v>
      </c>
      <c r="E22" s="90">
        <f>SUM(Ale:Öckerö!E22)</f>
        <v>0</v>
      </c>
      <c r="F22" s="90">
        <f>SUM(Ale:Öckerö!F22)</f>
        <v>0</v>
      </c>
      <c r="G22" s="90">
        <f>SUM(Ale:Öckerö!G22)</f>
        <v>0</v>
      </c>
      <c r="H22" s="90">
        <f>SUM(Ale:Öckerö!H22)</f>
        <v>0</v>
      </c>
      <c r="I22" s="90">
        <f>SUM(Ale:Öckerö!I22)</f>
        <v>0</v>
      </c>
      <c r="J22" s="90">
        <f>SUM(Ale:Öckerö!J22)</f>
        <v>0</v>
      </c>
      <c r="K22" s="90">
        <f>SUM(Ale:Öckerö!K22)</f>
        <v>0</v>
      </c>
      <c r="L22" s="90">
        <f>SUM(Ale:Öckerö!L22)</f>
        <v>0</v>
      </c>
      <c r="M22" s="90">
        <f>SUM(Ale:Öckerö!M22)</f>
        <v>0</v>
      </c>
      <c r="N22" s="90">
        <f>SUM(Ale:Öckerö!N22)</f>
        <v>0</v>
      </c>
      <c r="O22" s="90">
        <f>SUM(Ale:Öckerö!O22)</f>
        <v>0</v>
      </c>
      <c r="P22" s="90">
        <f>SUM(Ale:Öckerö!P22)</f>
        <v>0</v>
      </c>
      <c r="Q22" s="31"/>
      <c r="R22" s="43" t="s">
        <v>24</v>
      </c>
      <c r="S22" s="88" t="str">
        <f>ROUND(P43/1000,0) &amp;" GWh"</f>
        <v>64408 GWh</v>
      </c>
      <c r="T22" s="38"/>
      <c r="U22" s="36"/>
    </row>
    <row r="23" spans="1:34" ht="15.6">
      <c r="A23" s="5" t="s">
        <v>23</v>
      </c>
      <c r="B23" s="90">
        <f>SUM(Ale:Öckerö!B23)</f>
        <v>0</v>
      </c>
      <c r="C23" s="90">
        <f>SUM(Ale:Öckerö!C23)</f>
        <v>0</v>
      </c>
      <c r="D23" s="90">
        <f>SUM(Ale:Öckerö!D23)</f>
        <v>0</v>
      </c>
      <c r="E23" s="90">
        <f>SUM(Ale:Öckerö!E23)</f>
        <v>0</v>
      </c>
      <c r="F23" s="90">
        <f>SUM(Ale:Öckerö!F23)</f>
        <v>0</v>
      </c>
      <c r="G23" s="90">
        <f>SUM(Ale:Öckerö!G23)</f>
        <v>0</v>
      </c>
      <c r="H23" s="90">
        <f>SUM(Ale:Öckerö!H23)</f>
        <v>0</v>
      </c>
      <c r="I23" s="90">
        <f>SUM(Ale:Öckerö!I23)</f>
        <v>0</v>
      </c>
      <c r="J23" s="90">
        <f>SUM(Ale:Öckerö!J23)</f>
        <v>0</v>
      </c>
      <c r="K23" s="90">
        <f>SUM(Ale:Öckerö!K23)</f>
        <v>0</v>
      </c>
      <c r="L23" s="90">
        <f>SUM(Ale:Öckerö!L23)</f>
        <v>0</v>
      </c>
      <c r="M23" s="90">
        <f>SUM(Ale:Öckerö!M23)</f>
        <v>0</v>
      </c>
      <c r="N23" s="90">
        <f>SUM(Ale:Öckerö!N23)</f>
        <v>0</v>
      </c>
      <c r="O23" s="90">
        <f>SUM(Ale:Öckerö!O23)</f>
        <v>0</v>
      </c>
      <c r="P23" s="90">
        <f>SUM(Ale:Öckerö!P23)</f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90">
        <f>SUM(Ale:Öckerö!B24)</f>
        <v>8668108.75</v>
      </c>
      <c r="C24" s="145">
        <f>SUM(Ale:Öckerö!C24)</f>
        <v>258964.78000000003</v>
      </c>
      <c r="D24" s="90">
        <f>SUM(Ale:Öckerö!D24)</f>
        <v>59283</v>
      </c>
      <c r="E24" s="90">
        <f>SUM(Ale:Öckerö!E24)</f>
        <v>0</v>
      </c>
      <c r="F24" s="90">
        <f>SUM(Ale:Öckerö!F24)</f>
        <v>620313</v>
      </c>
      <c r="G24" s="90">
        <f>SUM(Ale:Öckerö!G24)</f>
        <v>90738</v>
      </c>
      <c r="H24" s="90">
        <f>SUM(Ale:Öckerö!H24)</f>
        <v>3885336.4055555556</v>
      </c>
      <c r="I24" s="90">
        <f>SUM(Ale:Öckerö!I24)</f>
        <v>8952</v>
      </c>
      <c r="J24" s="90">
        <f>SUM(Ale:Öckerö!J24)</f>
        <v>0</v>
      </c>
      <c r="K24" s="140">
        <f>SUM(Ale:Öckerö!K24)</f>
        <v>39190</v>
      </c>
      <c r="L24" s="90">
        <f>SUM(Ale:Öckerö!L24)</f>
        <v>3325848</v>
      </c>
      <c r="M24" s="90">
        <f>SUM(Ale:Öckerö!M24)</f>
        <v>60806.899999999994</v>
      </c>
      <c r="N24" s="90">
        <f>SUM(Ale:Öckerö!N24)</f>
        <v>500</v>
      </c>
      <c r="O24" s="90">
        <f>SUM(Ale:Öckerö!O24)</f>
        <v>0</v>
      </c>
      <c r="P24" s="90">
        <f>SUM(Ale:Öckerö!P24)</f>
        <v>8349932.0855555562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19840 GWh</v>
      </c>
      <c r="T25" s="42">
        <f>C$44</f>
        <v>0.30803069862509663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13951 GWh</v>
      </c>
      <c r="T26" s="42">
        <f>D$44</f>
        <v>0.21661064588097223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1306 GWh</v>
      </c>
      <c r="T27" s="42">
        <f>E$44</f>
        <v>2.028465371340361E-2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3272 GWh</v>
      </c>
      <c r="T28" s="42">
        <f>F$44</f>
        <v>5.0797150740489086E-2</v>
      </c>
      <c r="U28" s="36"/>
    </row>
    <row r="29" spans="1:34" ht="15.6">
      <c r="A29" s="79" t="str">
        <f>A2</f>
        <v>Västra Götalands län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3457 GWh</v>
      </c>
      <c r="T29" s="42">
        <f>G$44</f>
        <v>5.3677141144862425E-2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6249 GWh</v>
      </c>
      <c r="T30" s="42">
        <f>H$44</f>
        <v>9.7017068886795566E-2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7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197 GWh</v>
      </c>
      <c r="T31" s="42">
        <f>I$44</f>
        <v>3.0646278473859495E-3</v>
      </c>
      <c r="U31" s="35"/>
      <c r="AG31" s="30"/>
      <c r="AH31" s="30"/>
    </row>
    <row r="32" spans="1:34" ht="15.6">
      <c r="A32" s="5" t="s">
        <v>30</v>
      </c>
      <c r="B32" s="90">
        <f>SUM(Ale:Öckerö!B32)</f>
        <v>0</v>
      </c>
      <c r="C32" s="145">
        <f>SUM(Ale:Öckerö!C32)</f>
        <v>442766.16666666663</v>
      </c>
      <c r="D32" s="90">
        <f>SUM(Ale:Öckerö!D32)</f>
        <v>380552</v>
      </c>
      <c r="E32" s="90">
        <f>SUM(Ale:Öckerö!E32)</f>
        <v>0</v>
      </c>
      <c r="F32" s="90">
        <f>SUM(Ale:Öckerö!F32)</f>
        <v>0</v>
      </c>
      <c r="G32" s="90">
        <f>SUM(Ale:Öckerö!G32)</f>
        <v>84116</v>
      </c>
      <c r="H32" s="90">
        <f>SUM(Ale:Öckerö!H32)</f>
        <v>0</v>
      </c>
      <c r="I32" s="90">
        <f>SUM(Ale:Öckerö!I32)</f>
        <v>0</v>
      </c>
      <c r="J32" s="90">
        <f>SUM(Ale:Öckerö!J32)</f>
        <v>0</v>
      </c>
      <c r="K32" s="90">
        <f>SUM(Ale:Öckerö!K32)</f>
        <v>0</v>
      </c>
      <c r="L32" s="90">
        <f>SUM(Ale:Öckerö!L32)</f>
        <v>0</v>
      </c>
      <c r="M32" s="90">
        <f>SUM(Ale:Öckerö!M32)</f>
        <v>0</v>
      </c>
      <c r="N32" s="90">
        <f>SUM(Ale:Öckerö!N32)</f>
        <v>0</v>
      </c>
      <c r="O32" s="90">
        <f>SUM(Ale:Öckerö!O32)</f>
        <v>0</v>
      </c>
      <c r="P32" s="90">
        <f>SUM(Ale:Öckerö!P32)</f>
        <v>907434.16666666674</v>
      </c>
      <c r="Q32" s="33"/>
      <c r="R32" s="86" t="str">
        <f>J30</f>
        <v>Avlutar</v>
      </c>
      <c r="S32" s="61" t="str">
        <f>ROUND(J43/1000,0) &amp;" GWh"</f>
        <v>329 GWh</v>
      </c>
      <c r="T32" s="42">
        <f>J$44</f>
        <v>5.1041627854682501E-3</v>
      </c>
      <c r="U32" s="36"/>
    </row>
    <row r="33" spans="1:47" ht="15.6">
      <c r="A33" s="5" t="s">
        <v>33</v>
      </c>
      <c r="B33" s="151">
        <f>SUM(Ale:Öckerö!B33)</f>
        <v>831731.909715013</v>
      </c>
      <c r="C33" s="90">
        <f>SUM(Ale:Öckerö!C33)</f>
        <v>6477251.2348249732</v>
      </c>
      <c r="D33" s="152">
        <f>SUM(Ale:Öckerö!D33)</f>
        <v>664027.28512584686</v>
      </c>
      <c r="E33" s="150">
        <f>SUM(Ale:Öckerö!E33)</f>
        <v>1306490.3333333335</v>
      </c>
      <c r="F33" s="150">
        <f>SUM(Ale:Öckerö!F33)</f>
        <v>2602124.7619361049</v>
      </c>
      <c r="G33" s="140">
        <f>SUM(Ale:Öckerö!G33)</f>
        <v>24724.666666666668</v>
      </c>
      <c r="H33" s="150">
        <f>SUM(Ale:Öckerö!H33)</f>
        <v>707745.3553240085</v>
      </c>
      <c r="I33" s="145">
        <f>SUM(Ale:Öckerö!I33)</f>
        <v>0</v>
      </c>
      <c r="J33" s="140">
        <f>SUM(Ale:Öckerö!J33)</f>
        <v>328748</v>
      </c>
      <c r="K33" s="90">
        <f>SUM(Ale:Öckerö!K33)</f>
        <v>0</v>
      </c>
      <c r="L33" s="90">
        <f>SUM(Ale:Öckerö!L33)</f>
        <v>0</v>
      </c>
      <c r="M33" s="90">
        <f>SUM(Ale:Öckerö!M33)</f>
        <v>0</v>
      </c>
      <c r="N33" s="140">
        <f>SUM(Ale:Öckerö!N33)</f>
        <v>12380226.299678551</v>
      </c>
      <c r="O33" s="161">
        <f>SUM(Ale:Öckerö!O33)</f>
        <v>130400</v>
      </c>
      <c r="P33" s="90">
        <f>SUM(Ale:Öckerö!P33)</f>
        <v>25435469.846604489</v>
      </c>
      <c r="Q33" s="33"/>
      <c r="R33" s="85" t="str">
        <f>K30</f>
        <v>Torv</v>
      </c>
      <c r="S33" s="61" t="str">
        <f>ROUND(K43/1000,0) &amp;" GWh"</f>
        <v>39 GWh</v>
      </c>
      <c r="T33" s="42">
        <f>K$44</f>
        <v>6.0846648363640458E-4</v>
      </c>
      <c r="U33" s="36"/>
    </row>
    <row r="34" spans="1:47" ht="15.6">
      <c r="A34" s="5" t="s">
        <v>34</v>
      </c>
      <c r="B34" s="151">
        <f>SUM(Ale:Öckerö!B34)</f>
        <v>945733.29551422887</v>
      </c>
      <c r="C34" s="90">
        <f>SUM(Ale:Öckerö!C34)</f>
        <v>1495190</v>
      </c>
      <c r="D34" s="90">
        <f>SUM(Ale:Öckerö!D34)</f>
        <v>116590</v>
      </c>
      <c r="E34" s="90">
        <f>SUM(Ale:Öckerö!E34)</f>
        <v>0</v>
      </c>
      <c r="F34" s="90">
        <f>SUM(Ale:Öckerö!F34)</f>
        <v>0</v>
      </c>
      <c r="G34" s="90">
        <f>SUM(Ale:Öckerö!G34)</f>
        <v>0</v>
      </c>
      <c r="H34" s="90">
        <f>SUM(Ale:Öckerö!H34)</f>
        <v>0</v>
      </c>
      <c r="I34" s="90">
        <f>SUM(Ale:Öckerö!I34)</f>
        <v>0</v>
      </c>
      <c r="J34" s="90">
        <f>SUM(Ale:Öckerö!J34)</f>
        <v>0</v>
      </c>
      <c r="K34" s="90">
        <f>SUM(Ale:Öckerö!K34)</f>
        <v>0</v>
      </c>
      <c r="L34" s="90">
        <f>SUM(Ale:Öckerö!L34)</f>
        <v>0</v>
      </c>
      <c r="M34" s="90">
        <f>SUM(Ale:Öckerö!M34)</f>
        <v>0</v>
      </c>
      <c r="N34" s="90">
        <f>SUM(Ale:Öckerö!N34)</f>
        <v>0</v>
      </c>
      <c r="O34" s="90">
        <f>SUM(Ale:Öckerö!O34)</f>
        <v>0</v>
      </c>
      <c r="P34" s="90">
        <f>SUM(Ale:Öckerö!P34)</f>
        <v>2557513.2955142292</v>
      </c>
      <c r="Q34" s="33"/>
      <c r="R34" s="86" t="str">
        <f>L30</f>
        <v>Avfall</v>
      </c>
      <c r="S34" s="61" t="str">
        <f>ROUND(L43/1000,0) &amp;" GWh"</f>
        <v>3326 GWh</v>
      </c>
      <c r="T34" s="42">
        <f>L$44</f>
        <v>5.1637331912966801E-2</v>
      </c>
      <c r="U34" s="36"/>
      <c r="V34" s="8"/>
      <c r="W34" s="59"/>
    </row>
    <row r="35" spans="1:47" ht="15.6">
      <c r="A35" s="5" t="s">
        <v>35</v>
      </c>
      <c r="B35" s="90">
        <f>SUM(Ale:Öckerö!B35)</f>
        <v>0</v>
      </c>
      <c r="C35" s="90">
        <f>SUM(Ale:Öckerö!C35)</f>
        <v>408579</v>
      </c>
      <c r="D35" s="90">
        <f>SUM(Ale:Öckerö!D35)</f>
        <v>11729291</v>
      </c>
      <c r="E35" s="90">
        <f>SUM(Ale:Öckerö!E35)</f>
        <v>0</v>
      </c>
      <c r="F35" s="106">
        <v>35440</v>
      </c>
      <c r="G35" s="90">
        <f>SUM(Ale:Öckerö!G35)</f>
        <v>3257649</v>
      </c>
      <c r="H35" s="90">
        <f>SUM(Ale:Öckerö!H35)</f>
        <v>0</v>
      </c>
      <c r="I35" s="106">
        <v>186290</v>
      </c>
      <c r="J35" s="90">
        <f>SUM(Ale:Öckerö!J35)</f>
        <v>0</v>
      </c>
      <c r="K35" s="90">
        <f>SUM(Ale:Öckerö!K35)</f>
        <v>0</v>
      </c>
      <c r="L35" s="90">
        <f>SUM(Ale:Öckerö!L35)</f>
        <v>0</v>
      </c>
      <c r="M35" s="90">
        <f>SUM(Ale:Öckerö!M35)</f>
        <v>0</v>
      </c>
      <c r="N35" s="90">
        <f>SUM(Ale:Öckerö!N35)</f>
        <v>0</v>
      </c>
      <c r="O35" s="90">
        <f>SUM(Ale:Öckerö!O35)</f>
        <v>0</v>
      </c>
      <c r="P35" s="90">
        <f>SUM(C35:O35)</f>
        <v>15617249</v>
      </c>
      <c r="Q35" s="33"/>
      <c r="R35" s="85" t="str">
        <f>M30</f>
        <v>RT-flis</v>
      </c>
      <c r="S35" s="61" t="str">
        <f>ROUND(M43/1000,0) &amp;" GWh"</f>
        <v>61 GWh</v>
      </c>
      <c r="T35" s="42">
        <f>M$44</f>
        <v>9.4409187608651408E-4</v>
      </c>
      <c r="U35" s="36"/>
    </row>
    <row r="36" spans="1:47" ht="15.6">
      <c r="A36" s="5" t="s">
        <v>36</v>
      </c>
      <c r="B36" s="151">
        <f>SUM(Ale:Öckerö!B36)</f>
        <v>988389.66733275622</v>
      </c>
      <c r="C36" s="145">
        <f>SUM(Ale:Öckerö!C36)</f>
        <v>4640412.1999999993</v>
      </c>
      <c r="D36" s="90">
        <f>SUM(Ale:Öckerö!D36)</f>
        <v>964302</v>
      </c>
      <c r="E36" s="90">
        <f>SUM(Ale:Öckerö!E36)</f>
        <v>0</v>
      </c>
      <c r="F36" s="90">
        <f>SUM(Ale:Öckerö!F36)</f>
        <v>0</v>
      </c>
      <c r="G36" s="90">
        <f>SUM(Ale:Öckerö!G36)</f>
        <v>0</v>
      </c>
      <c r="H36" s="90">
        <f>SUM(Ale:Öckerö!H36)</f>
        <v>0</v>
      </c>
      <c r="I36" s="90">
        <f>SUM(Ale:Öckerö!I36)</f>
        <v>0</v>
      </c>
      <c r="J36" s="90">
        <f>SUM(Ale:Öckerö!J36)</f>
        <v>0</v>
      </c>
      <c r="K36" s="90">
        <f>SUM(Ale:Öckerö!K36)</f>
        <v>0</v>
      </c>
      <c r="L36" s="90">
        <f>SUM(Ale:Öckerö!L36)</f>
        <v>0</v>
      </c>
      <c r="M36" s="90">
        <f>SUM(Ale:Öckerö!M36)</f>
        <v>0</v>
      </c>
      <c r="N36" s="90">
        <f>SUM(Ale:Öckerö!N36)</f>
        <v>0</v>
      </c>
      <c r="O36" s="90">
        <f>SUM(Ale:Öckerö!O36)</f>
        <v>0</v>
      </c>
      <c r="P36" s="90">
        <f>SUM(Ale:Öckerö!P36)</f>
        <v>6593103.8673327556</v>
      </c>
      <c r="Q36" s="33"/>
      <c r="R36" s="85" t="str">
        <f>N30</f>
        <v>Bränngas+övrig gas</v>
      </c>
      <c r="S36" s="61" t="str">
        <f>ROUND(N43/1000,0) &amp;" GWh"</f>
        <v>12381 GWh</v>
      </c>
      <c r="T36" s="42">
        <f>N$44</f>
        <v>0.19222396010283652</v>
      </c>
      <c r="U36" s="36"/>
    </row>
    <row r="37" spans="1:47" ht="15.6">
      <c r="A37" s="5" t="s">
        <v>37</v>
      </c>
      <c r="B37" s="151">
        <f>SUM(Ale:Öckerö!B37)</f>
        <v>616723.12743800192</v>
      </c>
      <c r="C37" s="145">
        <f>SUM(Ale:Öckerö!C37)</f>
        <v>4263702.3333333321</v>
      </c>
      <c r="D37" s="145">
        <f>SUM(Ale:Öckerö!D37)</f>
        <v>29305.292403378568</v>
      </c>
      <c r="E37" s="90">
        <f>SUM(Ale:Öckerö!E37)</f>
        <v>0</v>
      </c>
      <c r="F37" s="90">
        <f>SUM(Ale:Öckerö!F37)</f>
        <v>11256</v>
      </c>
      <c r="G37" s="90">
        <f>SUM(Ale:Öckerö!G37)</f>
        <v>0</v>
      </c>
      <c r="H37" s="151">
        <f>SUM(Ale:Öckerö!H37)</f>
        <v>1640301.1881184978</v>
      </c>
      <c r="I37" s="90">
        <f>SUM(Ale:Öckerö!I37)</f>
        <v>2144</v>
      </c>
      <c r="J37" s="90">
        <f>SUM(Ale:Öckerö!J37)</f>
        <v>0</v>
      </c>
      <c r="K37" s="90">
        <f>SUM(Ale:Öckerö!K37)</f>
        <v>0</v>
      </c>
      <c r="L37" s="90">
        <f>SUM(Ale:Öckerö!L37)</f>
        <v>0</v>
      </c>
      <c r="M37" s="90">
        <f>SUM(Ale:Öckerö!M37)</f>
        <v>0</v>
      </c>
      <c r="N37" s="90">
        <f>SUM(Ale:Öckerö!N37)</f>
        <v>0</v>
      </c>
      <c r="O37" s="90">
        <f>SUM(Ale:Öckerö!O37)</f>
        <v>0</v>
      </c>
      <c r="P37" s="90">
        <f>SUM(Ale:Öckerö!P37)</f>
        <v>6563431.9412932107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51">
        <f>SUM(Ale:Öckerö!B38)</f>
        <v>3664126</v>
      </c>
      <c r="C38" s="90">
        <f>SUM(Ale:Öckerö!C38)</f>
        <v>979376</v>
      </c>
      <c r="D38" s="90">
        <f>SUM(Ale:Öckerö!D38)</f>
        <v>5907</v>
      </c>
      <c r="E38" s="90">
        <f>SUM(Ale:Öckerö!E38)</f>
        <v>0</v>
      </c>
      <c r="F38" s="90">
        <f>SUM(Ale:Öckerö!F38)</f>
        <v>2600</v>
      </c>
      <c r="G38" s="90">
        <f>SUM(Ale:Öckerö!G38)</f>
        <v>0</v>
      </c>
      <c r="H38" s="90">
        <f>SUM(Ale:Öckerö!H38)</f>
        <v>0</v>
      </c>
      <c r="I38" s="90">
        <f>SUM(Ale:Öckerö!I38)</f>
        <v>0</v>
      </c>
      <c r="J38" s="90">
        <f>SUM(Ale:Öckerö!J38)</f>
        <v>0</v>
      </c>
      <c r="K38" s="90">
        <f>SUM(Ale:Öckerö!K38)</f>
        <v>0</v>
      </c>
      <c r="L38" s="90">
        <f>SUM(Ale:Öckerö!L38)</f>
        <v>0</v>
      </c>
      <c r="M38" s="90">
        <f>SUM(Ale:Öckerö!M38)</f>
        <v>0</v>
      </c>
      <c r="N38" s="90">
        <f>SUM(Ale:Öckerö!N38)</f>
        <v>0</v>
      </c>
      <c r="O38" s="90">
        <f>SUM(Ale:Öckerö!O38)</f>
        <v>0</v>
      </c>
      <c r="P38" s="90">
        <f>SUM(Ale:Öckerö!P38)</f>
        <v>4652009.0000000009</v>
      </c>
      <c r="Q38" s="33"/>
      <c r="R38" s="44" t="s">
        <v>77</v>
      </c>
      <c r="S38" s="61" t="str">
        <f>ROUND((F43+N43)/1000,0) &amp;" GWh"</f>
        <v>15652 GWh</v>
      </c>
      <c r="T38" s="89">
        <f>F44+N44</f>
        <v>0.24302111084332562</v>
      </c>
      <c r="U38" s="36"/>
    </row>
    <row r="39" spans="1:47" ht="15.6">
      <c r="A39" s="5" t="s">
        <v>39</v>
      </c>
      <c r="B39" s="90">
        <f>SUM(Ale:Öckerö!B39)</f>
        <v>0</v>
      </c>
      <c r="C39" s="145">
        <f>SUM(Ale:Öckerö!C39)</f>
        <v>288400.8</v>
      </c>
      <c r="D39" s="90">
        <f>SUM(Ale:Öckerö!D39)</f>
        <v>0</v>
      </c>
      <c r="E39" s="90">
        <f>SUM(Ale:Öckerö!E39)</f>
        <v>0</v>
      </c>
      <c r="F39" s="90">
        <f>SUM(Ale:Öckerö!F39)</f>
        <v>0</v>
      </c>
      <c r="G39" s="90">
        <f>SUM(Ale:Öckerö!G39)</f>
        <v>0</v>
      </c>
      <c r="H39" s="90">
        <f>SUM(Ale:Öckerö!H39)</f>
        <v>0</v>
      </c>
      <c r="I39" s="90">
        <f>SUM(Ale:Öckerö!I39)</f>
        <v>0</v>
      </c>
      <c r="J39" s="90">
        <f>SUM(Ale:Öckerö!J39)</f>
        <v>0</v>
      </c>
      <c r="K39" s="90">
        <f>SUM(Ale:Öckerö!K39)</f>
        <v>0</v>
      </c>
      <c r="L39" s="90">
        <f>SUM(Ale:Öckerö!L39)</f>
        <v>0</v>
      </c>
      <c r="M39" s="90">
        <f>SUM(Ale:Öckerö!M39)</f>
        <v>0</v>
      </c>
      <c r="N39" s="90">
        <f>SUM(Ale:Öckerö!N39)</f>
        <v>0</v>
      </c>
      <c r="O39" s="90">
        <f>SUM(Ale:Öckerö!O39)</f>
        <v>0</v>
      </c>
      <c r="P39" s="90">
        <f>SUM(Ale:Öckerö!P39)</f>
        <v>288400.8</v>
      </c>
      <c r="Q39" s="33"/>
      <c r="R39" s="41"/>
      <c r="S39" s="10"/>
      <c r="T39" s="64"/>
      <c r="U39" s="36"/>
    </row>
    <row r="40" spans="1:47" ht="15.6">
      <c r="A40" s="5" t="s">
        <v>14</v>
      </c>
      <c r="B40" s="151">
        <f>SUM(Ale:Öckerö!B40)</f>
        <v>7046704</v>
      </c>
      <c r="C40" s="145">
        <f>SUM(Ale:Öckerö!C40)</f>
        <v>18995677.73482497</v>
      </c>
      <c r="D40" s="164">
        <f>SUM(Ale:Öckerö!D40)</f>
        <v>13889974.577529225</v>
      </c>
      <c r="E40" s="150">
        <f>SUM(Ale:Öckerö!E40)</f>
        <v>1306490.3333333335</v>
      </c>
      <c r="F40" s="106">
        <f>SUM(F32:F39)</f>
        <v>2651420.7619361049</v>
      </c>
      <c r="G40" s="150">
        <f>SUM(Ale:Öckerö!G40)</f>
        <v>3366489.6666666665</v>
      </c>
      <c r="H40" s="152">
        <f>SUM(Ale:Öckerö!H40)</f>
        <v>2348046.5434425063</v>
      </c>
      <c r="I40" s="106">
        <f>SUM(I32:I39)</f>
        <v>188434</v>
      </c>
      <c r="J40" s="140">
        <f>SUM(Ale:Öckerö!J40)</f>
        <v>328748</v>
      </c>
      <c r="K40" s="90">
        <f>SUM(Ale:Öckerö!K40)</f>
        <v>0</v>
      </c>
      <c r="L40" s="90">
        <f>SUM(Ale:Öckerö!L40)</f>
        <v>0</v>
      </c>
      <c r="M40" s="90">
        <f>SUM(Ale:Öckerö!M40)</f>
        <v>0</v>
      </c>
      <c r="N40" s="140">
        <f>SUM(Ale:Öckerö!N40)</f>
        <v>12380226.299678551</v>
      </c>
      <c r="O40" s="161">
        <f>SUM(Ale:Öckerö!O40)</f>
        <v>130400</v>
      </c>
      <c r="P40" s="90">
        <f>SUM(B40:O40)</f>
        <v>62632611.917411357</v>
      </c>
      <c r="Q40" s="33"/>
      <c r="R40" s="41"/>
      <c r="S40" s="10" t="s">
        <v>25</v>
      </c>
      <c r="T40" s="64" t="s">
        <v>26</v>
      </c>
      <c r="U40" s="36"/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90"/>
      <c r="Q41" s="66"/>
      <c r="R41" s="41" t="s">
        <v>40</v>
      </c>
      <c r="S41" s="65" t="str">
        <f>ROUND((B46+C46)/1000,0) &amp;" GWh"</f>
        <v>2965 GWh</v>
      </c>
      <c r="T41" s="64"/>
      <c r="U41" s="36"/>
    </row>
    <row r="42" spans="1:47">
      <c r="A42" s="46" t="s">
        <v>43</v>
      </c>
      <c r="B42" s="95">
        <f>B39+B38+B37</f>
        <v>4280849.1274380023</v>
      </c>
      <c r="C42" s="95">
        <f>C39+C38+C37</f>
        <v>5531479.1333333319</v>
      </c>
      <c r="D42" s="95">
        <f>D39+D38+D37</f>
        <v>35212.292403378568</v>
      </c>
      <c r="E42" s="95">
        <f t="shared" ref="E42:O42" si="0">E39+E38+E37</f>
        <v>0</v>
      </c>
      <c r="F42" s="96">
        <f t="shared" si="0"/>
        <v>13856</v>
      </c>
      <c r="G42" s="95">
        <f t="shared" si="0"/>
        <v>0</v>
      </c>
      <c r="H42" s="95">
        <f t="shared" si="0"/>
        <v>1640301.1881184978</v>
      </c>
      <c r="I42" s="96">
        <f t="shared" si="0"/>
        <v>2144</v>
      </c>
      <c r="J42" s="95">
        <f>J39+J38+J37</f>
        <v>0</v>
      </c>
      <c r="K42" s="95">
        <f>K39+K38+K37</f>
        <v>0</v>
      </c>
      <c r="L42" s="95">
        <f>L39+L38+L37</f>
        <v>0</v>
      </c>
      <c r="M42" s="95">
        <f t="shared" si="0"/>
        <v>0</v>
      </c>
      <c r="N42" s="95">
        <f t="shared" si="0"/>
        <v>0</v>
      </c>
      <c r="O42" s="95">
        <f t="shared" si="0"/>
        <v>0</v>
      </c>
      <c r="P42" s="90">
        <f>SUM(Ale:Öckerö!P42)</f>
        <v>11503841.741293211</v>
      </c>
      <c r="Q42" s="34"/>
      <c r="R42" s="41" t="s">
        <v>41</v>
      </c>
      <c r="S42" s="11" t="str">
        <f>ROUND(P42/1000,0) &amp;" GWh"</f>
        <v>11504 GWh</v>
      </c>
      <c r="T42" s="42">
        <f>P42/P40</f>
        <v>0.18367175484334602</v>
      </c>
      <c r="U42" s="36"/>
    </row>
    <row r="43" spans="1:47">
      <c r="A43" s="47" t="s">
        <v>45</v>
      </c>
      <c r="B43" s="97"/>
      <c r="C43" s="68">
        <f>SUM(Ale:Öckerö!C43)</f>
        <v>19839585.91601098</v>
      </c>
      <c r="D43" s="68">
        <f>SUM(Ale:Öckerö!D43)</f>
        <v>13951419.577529225</v>
      </c>
      <c r="E43" s="68">
        <f>SUM(Ale:Öckerö!E43)</f>
        <v>1306490.3333333335</v>
      </c>
      <c r="F43" s="68">
        <f>F11+F24+F40</f>
        <v>3271733.7619361049</v>
      </c>
      <c r="G43" s="68">
        <f>SUM(Ale:Öckerö!G43)</f>
        <v>3457227.6666666665</v>
      </c>
      <c r="H43" s="68">
        <f>SUM(Ale:Öckerö!H43)</f>
        <v>6248657.948998061</v>
      </c>
      <c r="I43" s="68">
        <f>I11+I24+I40</f>
        <v>197386</v>
      </c>
      <c r="J43" s="68">
        <f>SUM(Ale:Öckerö!J43)</f>
        <v>328748</v>
      </c>
      <c r="K43" s="68">
        <f>SUM(Ale:Öckerö!K43)</f>
        <v>39190</v>
      </c>
      <c r="L43" s="68">
        <f>SUM(Ale:Öckerö!L43)</f>
        <v>3325848</v>
      </c>
      <c r="M43" s="68">
        <f>SUM(Ale:Öckerö!M43)</f>
        <v>60806.899999999994</v>
      </c>
      <c r="N43" s="68">
        <f>SUM(Ale:Öckerö!N43)</f>
        <v>12380726.299678551</v>
      </c>
      <c r="O43" s="68">
        <f>SUM(Ale:Öckerö!O43)</f>
        <v>0</v>
      </c>
      <c r="P43" s="67">
        <f>SUM(C43:O43)</f>
        <v>64407820.404152922</v>
      </c>
      <c r="Q43" s="34"/>
      <c r="R43" s="41" t="s">
        <v>42</v>
      </c>
      <c r="S43" s="11" t="str">
        <f>ROUND(P36/1000,0) &amp;" GWh"</f>
        <v>6593 GWh</v>
      </c>
      <c r="T43" s="63">
        <f>P36/P40</f>
        <v>0.10526630880453393</v>
      </c>
      <c r="U43" s="36"/>
    </row>
    <row r="44" spans="1:47">
      <c r="A44" s="47" t="s">
        <v>46</v>
      </c>
      <c r="B44" s="97"/>
      <c r="C44" s="104">
        <f>C43/$P$43</f>
        <v>0.30803069862509663</v>
      </c>
      <c r="D44" s="104">
        <f t="shared" ref="D44:P44" si="1">D43/$P$43</f>
        <v>0.21661064588097223</v>
      </c>
      <c r="E44" s="104">
        <f t="shared" si="1"/>
        <v>2.028465371340361E-2</v>
      </c>
      <c r="F44" s="104">
        <f t="shared" si="1"/>
        <v>5.0797150740489086E-2</v>
      </c>
      <c r="G44" s="104">
        <f t="shared" si="1"/>
        <v>5.3677141144862425E-2</v>
      </c>
      <c r="H44" s="104">
        <f t="shared" si="1"/>
        <v>9.7017068886795566E-2</v>
      </c>
      <c r="I44" s="104">
        <f t="shared" si="1"/>
        <v>3.0646278473859495E-3</v>
      </c>
      <c r="J44" s="104">
        <f t="shared" si="1"/>
        <v>5.1041627854682501E-3</v>
      </c>
      <c r="K44" s="104">
        <f t="shared" si="1"/>
        <v>6.0846648363640458E-4</v>
      </c>
      <c r="L44" s="104">
        <f t="shared" si="1"/>
        <v>5.1637331912966801E-2</v>
      </c>
      <c r="M44" s="104">
        <f t="shared" si="1"/>
        <v>9.4409187608651408E-4</v>
      </c>
      <c r="N44" s="104">
        <f t="shared" si="1"/>
        <v>0.19222396010283652</v>
      </c>
      <c r="O44" s="104">
        <f t="shared" si="1"/>
        <v>0</v>
      </c>
      <c r="P44" s="104">
        <f t="shared" si="1"/>
        <v>1</v>
      </c>
      <c r="Q44" s="34"/>
      <c r="R44" s="41" t="s">
        <v>44</v>
      </c>
      <c r="S44" s="11" t="str">
        <f>ROUND(P34/1000,0) &amp;" GWh"</f>
        <v>2558 GWh</v>
      </c>
      <c r="T44" s="42">
        <f>P34/P40</f>
        <v>4.0833572434862186E-2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56"/>
      <c r="O45" s="67"/>
      <c r="P45" s="67"/>
      <c r="Q45" s="34"/>
      <c r="R45" s="41" t="s">
        <v>31</v>
      </c>
      <c r="S45" s="11" t="str">
        <f>ROUND(P32/1000,0) &amp;" GWh"</f>
        <v>907 GWh</v>
      </c>
      <c r="T45" s="42">
        <f>P32/P40</f>
        <v>1.4488205726806156E-2</v>
      </c>
      <c r="U45" s="36"/>
    </row>
    <row r="46" spans="1:47">
      <c r="A46" s="48" t="s">
        <v>49</v>
      </c>
      <c r="B46" s="68">
        <f>SUM(Ale:Öckerö!B46)</f>
        <v>1425004.75</v>
      </c>
      <c r="C46" s="68">
        <f>SUM(Ale:Öckerö!C46)</f>
        <v>1540371.4011859973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56"/>
      <c r="O46" s="67"/>
      <c r="P46" s="52"/>
      <c r="Q46" s="34"/>
      <c r="R46" s="41" t="s">
        <v>47</v>
      </c>
      <c r="S46" s="11" t="str">
        <f>ROUND(P33/1000,0) &amp;" GWh"</f>
        <v>25435 GWh</v>
      </c>
      <c r="T46" s="63">
        <f>P33/P40</f>
        <v>0.40610584594722349</v>
      </c>
      <c r="U46" s="36"/>
    </row>
    <row r="47" spans="1:47">
      <c r="A47" s="48" t="s">
        <v>51</v>
      </c>
      <c r="B47" s="98">
        <f>B46/B24</f>
        <v>0.16439627040904395</v>
      </c>
      <c r="C47" s="98">
        <f>C46/(C40+C24)</f>
        <v>7.9999999999999974E-2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56"/>
      <c r="O47" s="67"/>
      <c r="P47" s="67"/>
      <c r="Q47" s="10"/>
      <c r="R47" s="41" t="s">
        <v>48</v>
      </c>
      <c r="S47" s="11" t="str">
        <f>ROUND(P35/1000,0) &amp;" GWh"</f>
        <v>15617 GWh</v>
      </c>
      <c r="T47" s="63">
        <f>P35/P40</f>
        <v>0.24934692202511408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0"/>
      <c r="O48" s="103"/>
      <c r="P48" s="103"/>
      <c r="Q48" s="13"/>
      <c r="R48" s="69" t="s">
        <v>50</v>
      </c>
      <c r="S48" s="11" t="str">
        <f>ROUND(P40/1000,0) &amp;" GWh"</f>
        <v>62633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0"/>
      <c r="O49" s="103"/>
      <c r="P49" s="10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6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6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6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6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6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6"/>
      <c r="O55" s="17"/>
      <c r="P55" s="17"/>
      <c r="Q55" s="16"/>
      <c r="R55" s="13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6"/>
      <c r="O56" s="17"/>
      <c r="P56" s="17"/>
      <c r="Q56" s="16"/>
      <c r="R56" s="13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6"/>
      <c r="O57" s="17"/>
      <c r="P57" s="17"/>
      <c r="Q57" s="16"/>
      <c r="R57" s="1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45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45"/>
      <c r="O59" s="84"/>
      <c r="P59" s="75"/>
      <c r="Q59" s="10"/>
      <c r="R59" s="10"/>
      <c r="S59" s="45"/>
      <c r="T59" s="50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45"/>
      <c r="O60" s="84"/>
      <c r="P60" s="75"/>
      <c r="Q60" s="10"/>
      <c r="R60" s="10"/>
      <c r="S60" s="45"/>
      <c r="T60" s="50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45"/>
      <c r="O61" s="84"/>
      <c r="P61" s="75"/>
      <c r="Q61" s="10"/>
      <c r="R61" s="10"/>
      <c r="S61" s="45"/>
      <c r="T61" s="50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45"/>
      <c r="O62" s="84"/>
      <c r="P62" s="75"/>
      <c r="Q62" s="10"/>
      <c r="R62" s="10"/>
      <c r="S62" s="20"/>
      <c r="T62" s="21"/>
    </row>
    <row r="63" spans="1:47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10"/>
      <c r="O63" s="75"/>
      <c r="P63" s="75"/>
      <c r="Q63" s="10"/>
      <c r="R63" s="10"/>
      <c r="S63" s="10"/>
      <c r="T63" s="45"/>
    </row>
    <row r="64" spans="1:47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10"/>
      <c r="O64" s="75"/>
      <c r="P64" s="75"/>
      <c r="Q64" s="10"/>
      <c r="R64" s="10"/>
      <c r="S64" s="77"/>
      <c r="T64" s="78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10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10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10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10"/>
      <c r="O68" s="75"/>
      <c r="P68" s="75"/>
      <c r="Q68" s="10"/>
      <c r="R68" s="10"/>
      <c r="S68" s="45"/>
      <c r="T68" s="50"/>
    </row>
    <row r="69" spans="1:20" ht="15.6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10"/>
      <c r="O69" s="75"/>
      <c r="P69" s="75"/>
      <c r="Q69" s="10"/>
      <c r="R69" s="10"/>
      <c r="S69" s="45"/>
      <c r="T69" s="50"/>
    </row>
    <row r="70" spans="1:20" ht="15.6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10"/>
      <c r="O70" s="75"/>
      <c r="P70" s="75"/>
      <c r="Q70" s="10"/>
      <c r="R70" s="10"/>
      <c r="S70" s="45"/>
      <c r="T70" s="5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10"/>
      <c r="O71" s="75"/>
      <c r="P71" s="75"/>
      <c r="Q71" s="10"/>
      <c r="R71" s="51"/>
      <c r="S71" s="20"/>
      <c r="T71" s="23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A3" zoomScale="70" zoomScaleNormal="70" workbookViewId="0">
      <selection activeCell="C5" sqref="C5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76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51">
        <f>[2]Solceller!$C$15</f>
        <v>213.75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[2]Elproduktion!$N$482</f>
        <v>0</v>
      </c>
      <c r="D7" s="90">
        <f>[2]Elproduktion!$N$483</f>
        <v>0</v>
      </c>
      <c r="E7" s="90">
        <f>[2]Elproduktion!$Q$484</f>
        <v>0</v>
      </c>
      <c r="F7" s="90">
        <f>[2]Elproduktion!$N$485</f>
        <v>0</v>
      </c>
      <c r="G7" s="90">
        <f>[2]Elproduktion!$R$486</f>
        <v>0</v>
      </c>
      <c r="H7" s="90">
        <f>[2]Elproduktion!$S$487</f>
        <v>0</v>
      </c>
      <c r="I7" s="90">
        <f>[2]Elproduktion!$N$488</f>
        <v>0</v>
      </c>
      <c r="J7" s="90">
        <f>[2]Elproduktion!$T$486</f>
        <v>0</v>
      </c>
      <c r="K7" s="90">
        <f>[2]Elproduktion!$U$484</f>
        <v>0</v>
      </c>
      <c r="L7" s="90">
        <f>[2]Elproduktion!$V$484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[2]Elproduktion!$N$490</f>
        <v>0</v>
      </c>
      <c r="D8" s="90">
        <f>[2]Elproduktion!$N$491</f>
        <v>0</v>
      </c>
      <c r="E8" s="90">
        <f>[2]Elproduktion!$Q$492</f>
        <v>0</v>
      </c>
      <c r="F8" s="90">
        <f>[2]Elproduktion!$N$493</f>
        <v>0</v>
      </c>
      <c r="G8" s="90">
        <f>[2]Elproduktion!$R$494</f>
        <v>0</v>
      </c>
      <c r="H8" s="90">
        <f>[2]Elproduktion!$S$495</f>
        <v>0</v>
      </c>
      <c r="I8" s="90">
        <f>[2]Elproduktion!$N$496</f>
        <v>0</v>
      </c>
      <c r="J8" s="90">
        <f>[2]Elproduktion!$T$494</f>
        <v>0</v>
      </c>
      <c r="K8" s="90">
        <f>[2]Elproduktion!$U$492</f>
        <v>0</v>
      </c>
      <c r="L8" s="90">
        <f>[2]Elproduktion!$V$492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[2]Elproduktion!$N$498</f>
        <v>0</v>
      </c>
      <c r="D9" s="90">
        <f>[2]Elproduktion!$N$499</f>
        <v>0</v>
      </c>
      <c r="E9" s="90">
        <f>[2]Elproduktion!$Q$500</f>
        <v>0</v>
      </c>
      <c r="F9" s="90">
        <f>[2]Elproduktion!$N$501</f>
        <v>0</v>
      </c>
      <c r="G9" s="90">
        <f>[2]Elproduktion!$R$502</f>
        <v>0</v>
      </c>
      <c r="H9" s="90">
        <f>[2]Elproduktion!$S$503</f>
        <v>0</v>
      </c>
      <c r="I9" s="90">
        <f>[2]Elproduktion!$N$504</f>
        <v>0</v>
      </c>
      <c r="J9" s="90">
        <f>[2]Elproduktion!$T$502</f>
        <v>0</v>
      </c>
      <c r="K9" s="90">
        <f>[2]Elproduktion!$U$500</f>
        <v>0</v>
      </c>
      <c r="L9" s="90">
        <f>[2]Elproduktion!$V$500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[2]Elproduktion!$N$506</f>
        <v>0</v>
      </c>
      <c r="D10" s="90">
        <f>[2]Elproduktion!$N$507</f>
        <v>0</v>
      </c>
      <c r="E10" s="90">
        <f>[2]Elproduktion!$Q$508</f>
        <v>0</v>
      </c>
      <c r="F10" s="90">
        <f>[2]Elproduktion!$N$509</f>
        <v>0</v>
      </c>
      <c r="G10" s="90">
        <f>[2]Elproduktion!$R$510</f>
        <v>0</v>
      </c>
      <c r="H10" s="90">
        <f>[2]Elproduktion!$S$511</f>
        <v>0</v>
      </c>
      <c r="I10" s="90">
        <f>[2]Elproduktion!$N$512</f>
        <v>0</v>
      </c>
      <c r="J10" s="90">
        <f>[2]Elproduktion!$T$510</f>
        <v>0</v>
      </c>
      <c r="K10" s="90">
        <f>[2]Elproduktion!$U$508</f>
        <v>0</v>
      </c>
      <c r="L10" s="90">
        <f>[2]Elproduktion!$V$508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213.75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1440 Ale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[2]Fjärrvärmeproduktion!$N$674</f>
        <v>0</v>
      </c>
      <c r="C18" s="109"/>
      <c r="D18" s="109">
        <f>[2]Fjärrvärmeproduktion!$N$675</f>
        <v>0</v>
      </c>
      <c r="E18" s="109">
        <f>[2]Fjärrvärmeproduktion!$Q$676</f>
        <v>0</v>
      </c>
      <c r="F18" s="109">
        <f>[2]Fjärrvärmeproduktion!$N$677</f>
        <v>0</v>
      </c>
      <c r="G18" s="109">
        <f>[2]Fjärrvärmeproduktion!$R$678</f>
        <v>0</v>
      </c>
      <c r="H18" s="109">
        <f>[2]Fjärrvärmeproduktion!$S$679</f>
        <v>0</v>
      </c>
      <c r="I18" s="109">
        <f>[2]Fjärrvärmeproduktion!$N$680</f>
        <v>0</v>
      </c>
      <c r="J18" s="109">
        <f>[2]Fjärrvärmeproduktion!$T$678</f>
        <v>0</v>
      </c>
      <c r="K18" s="109">
        <f>[2]Fjärrvärmeproduktion!$U$676</f>
        <v>0</v>
      </c>
      <c r="L18" s="109">
        <f>[2]Fjärrvärmeproduktion!$V$676</f>
        <v>0</v>
      </c>
      <c r="M18" s="109">
        <f>[2]Fjärrvärmeproduktion!$W$679</f>
        <v>0</v>
      </c>
      <c r="N18" s="109">
        <v>0</v>
      </c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0">
        <f>[2]Fjärrvärmeproduktion!$N$682</f>
        <v>0</v>
      </c>
      <c r="C19" s="109"/>
      <c r="D19" s="109">
        <f>[2]Fjärrvärmeproduktion!$N$683</f>
        <v>0</v>
      </c>
      <c r="E19" s="109">
        <f>[2]Fjärrvärmeproduktion!$Q$684</f>
        <v>0</v>
      </c>
      <c r="F19" s="109">
        <f>[2]Fjärrvärmeproduktion!$N$685</f>
        <v>0</v>
      </c>
      <c r="G19" s="109">
        <f>[2]Fjärrvärmeproduktion!$R$686</f>
        <v>0</v>
      </c>
      <c r="H19" s="109">
        <f>[2]Fjärrvärmeproduktion!$S$687</f>
        <v>0</v>
      </c>
      <c r="I19" s="109">
        <f>[2]Fjärrvärmeproduktion!$N$688</f>
        <v>0</v>
      </c>
      <c r="J19" s="109">
        <f>[2]Fjärrvärmeproduktion!$T$686</f>
        <v>0</v>
      </c>
      <c r="K19" s="109">
        <f>[2]Fjärrvärmeproduktion!$U$684</f>
        <v>0</v>
      </c>
      <c r="L19" s="109">
        <f>[2]Fjärrvärmeproduktion!$V$684</f>
        <v>0</v>
      </c>
      <c r="M19" s="109">
        <f>[2]Fjärrvärmeproduktion!$W$687</f>
        <v>0</v>
      </c>
      <c r="N19" s="109">
        <v>0</v>
      </c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11">
        <f>[2]Fjärrvärmeproduktion!$N$690</f>
        <v>0</v>
      </c>
      <c r="C20" s="109"/>
      <c r="D20" s="109">
        <f>[2]Fjärrvärmeproduktion!$N$691</f>
        <v>0</v>
      </c>
      <c r="E20" s="109">
        <f>[2]Fjärrvärmeproduktion!$Q$692</f>
        <v>0</v>
      </c>
      <c r="F20" s="109">
        <f>[2]Fjärrvärmeproduktion!$N$693</f>
        <v>0</v>
      </c>
      <c r="G20" s="109">
        <f>[2]Fjärrvärmeproduktion!$R$694</f>
        <v>0</v>
      </c>
      <c r="H20" s="109">
        <f>[2]Fjärrvärmeproduktion!$S$695</f>
        <v>0</v>
      </c>
      <c r="I20" s="109">
        <f>[2]Fjärrvärmeproduktion!$N$696</f>
        <v>0</v>
      </c>
      <c r="J20" s="109">
        <f>[2]Fjärrvärmeproduktion!$T$694</f>
        <v>0</v>
      </c>
      <c r="K20" s="109">
        <f>[2]Fjärrvärmeproduktion!$U$692</f>
        <v>0</v>
      </c>
      <c r="L20" s="109">
        <f>[2]Fjärrvärmeproduktion!$V$692</f>
        <v>0</v>
      </c>
      <c r="M20" s="109">
        <f>[2]Fjärrvärmeproduktion!$W$695</f>
        <v>0</v>
      </c>
      <c r="N20" s="109">
        <v>0</v>
      </c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1">
        <f>[2]Fjärrvärmeproduktion!$N$698</f>
        <v>0</v>
      </c>
      <c r="C21" s="109"/>
      <c r="D21" s="109">
        <f>[2]Fjärrvärmeproduktion!$N$699</f>
        <v>0</v>
      </c>
      <c r="E21" s="109">
        <f>[2]Fjärrvärmeproduktion!$Q$700</f>
        <v>0</v>
      </c>
      <c r="F21" s="109">
        <f>[2]Fjärrvärmeproduktion!$N$701</f>
        <v>0</v>
      </c>
      <c r="G21" s="109">
        <f>[2]Fjärrvärmeproduktion!$R$702</f>
        <v>0</v>
      </c>
      <c r="H21" s="109">
        <f>[2]Fjärrvärmeproduktion!$S$703</f>
        <v>0</v>
      </c>
      <c r="I21" s="109">
        <f>[2]Fjärrvärmeproduktion!$N$704</f>
        <v>0</v>
      </c>
      <c r="J21" s="109">
        <f>[2]Fjärrvärmeproduktion!$T$702</f>
        <v>0</v>
      </c>
      <c r="K21" s="109">
        <f>[2]Fjärrvärmeproduktion!$U$700</f>
        <v>0</v>
      </c>
      <c r="L21" s="109">
        <f>[2]Fjärrvärmeproduktion!$V$700</f>
        <v>0</v>
      </c>
      <c r="M21" s="109">
        <f>[2]Fjärrvärmeproduktion!$W$703</f>
        <v>0</v>
      </c>
      <c r="N21" s="109">
        <v>0</v>
      </c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2">
        <f>[2]Fjärrvärmeproduktion!$N$706</f>
        <v>60453</v>
      </c>
      <c r="C22" s="109"/>
      <c r="D22" s="109">
        <f>[2]Fjärrvärmeproduktion!$N$707</f>
        <v>0</v>
      </c>
      <c r="E22" s="109">
        <f>[2]Fjärrvärmeproduktion!$Q$708</f>
        <v>0</v>
      </c>
      <c r="F22" s="109">
        <f>[2]Fjärrvärmeproduktion!$N$709</f>
        <v>0</v>
      </c>
      <c r="G22" s="109">
        <f>[2]Fjärrvärmeproduktion!$R$710</f>
        <v>0</v>
      </c>
      <c r="H22" s="109">
        <f>[2]Fjärrvärmeproduktion!$S$711</f>
        <v>0</v>
      </c>
      <c r="I22" s="109">
        <f>[2]Fjärrvärmeproduktion!$N$712</f>
        <v>0</v>
      </c>
      <c r="J22" s="109">
        <f>[2]Fjärrvärmeproduktion!$T$710</f>
        <v>0</v>
      </c>
      <c r="K22" s="109">
        <f>[2]Fjärrvärmeproduktion!$U$708</f>
        <v>0</v>
      </c>
      <c r="L22" s="109">
        <f>[2]Fjärrvärmeproduktion!$V$708</f>
        <v>0</v>
      </c>
      <c r="M22" s="109">
        <f>[2]Fjärrvärmeproduktion!$W$711</f>
        <v>0</v>
      </c>
      <c r="N22" s="109">
        <v>0</v>
      </c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764 GWh</v>
      </c>
      <c r="T22" s="38"/>
      <c r="U22" s="36"/>
    </row>
    <row r="23" spans="1:34" ht="15.6">
      <c r="A23" s="5" t="s">
        <v>23</v>
      </c>
      <c r="B23" s="111">
        <f>[2]Fjärrvärmeproduktion!$N$714</f>
        <v>0</v>
      </c>
      <c r="C23" s="109"/>
      <c r="D23" s="109">
        <f>[2]Fjärrvärmeproduktion!$N$715</f>
        <v>0</v>
      </c>
      <c r="E23" s="109">
        <f>[2]Fjärrvärmeproduktion!$Q$716</f>
        <v>0</v>
      </c>
      <c r="F23" s="109">
        <f>[2]Fjärrvärmeproduktion!$N$717</f>
        <v>0</v>
      </c>
      <c r="G23" s="109">
        <f>[2]Fjärrvärmeproduktion!$R$718</f>
        <v>0</v>
      </c>
      <c r="H23" s="109">
        <f>[2]Fjärrvärmeproduktion!$S$719</f>
        <v>0</v>
      </c>
      <c r="I23" s="109">
        <f>[2]Fjärrvärmeproduktion!$N$720</f>
        <v>0</v>
      </c>
      <c r="J23" s="109">
        <f>[2]Fjärrvärmeproduktion!$T$718</f>
        <v>0</v>
      </c>
      <c r="K23" s="109">
        <f>[2]Fjärrvärmeproduktion!$U$716</f>
        <v>0</v>
      </c>
      <c r="L23" s="109">
        <f>[2]Fjärrvärmeproduktion!$V$716</f>
        <v>0</v>
      </c>
      <c r="M23" s="109">
        <f>[2]Fjärrvärmeproduktion!$W$719</f>
        <v>0</v>
      </c>
      <c r="N23" s="109">
        <v>0</v>
      </c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60453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285 GWh</v>
      </c>
      <c r="T25" s="42">
        <f>C$44</f>
        <v>0.3730651353949504</v>
      </c>
      <c r="U25" s="36"/>
    </row>
    <row r="26" spans="1:34" ht="15.6">
      <c r="B26" s="108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171 GWh</v>
      </c>
      <c r="T26" s="42">
        <f>D$44</f>
        <v>0.22376665094029244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240 GWh</v>
      </c>
      <c r="T28" s="42">
        <f>F$44</f>
        <v>0.31383721772786249</v>
      </c>
      <c r="U28" s="36"/>
    </row>
    <row r="29" spans="1:34" ht="15.6">
      <c r="A29" s="79" t="str">
        <f>A2</f>
        <v>1440 Ale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42 GWh</v>
      </c>
      <c r="T29" s="42">
        <f>G$44</f>
        <v>5.5003127690941622E-2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26 GWh</v>
      </c>
      <c r="T30" s="42">
        <f>H$44</f>
        <v>3.4327868245952978E-2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8">
        <f>[2]Slutanvändning!$N$980</f>
        <v>0</v>
      </c>
      <c r="C32" s="118">
        <f>[2]Slutanvändning!$N$981</f>
        <v>4872.2</v>
      </c>
      <c r="D32" s="109">
        <f>[2]Slutanvändning!$N$974</f>
        <v>6133</v>
      </c>
      <c r="E32" s="109">
        <f>[2]Slutanvändning!$Q$975</f>
        <v>0</v>
      </c>
      <c r="F32" s="108">
        <f>[2]Slutanvändning!$N$976</f>
        <v>0</v>
      </c>
      <c r="G32" s="109">
        <f>[2]Slutanvändning!$N$977</f>
        <v>1420</v>
      </c>
      <c r="H32" s="109">
        <f>[2]Slutanvändning!$N$978</f>
        <v>0</v>
      </c>
      <c r="I32" s="109">
        <f>[2]Slutanvändning!$N$979</f>
        <v>0</v>
      </c>
      <c r="J32" s="109">
        <v>0</v>
      </c>
      <c r="K32" s="109">
        <f>[2]Slutanvändning!$T$975</f>
        <v>0</v>
      </c>
      <c r="L32" s="109">
        <f>[2]Slutanvändning!$U$975</f>
        <v>0</v>
      </c>
      <c r="M32" s="109"/>
      <c r="N32" s="109">
        <v>0</v>
      </c>
      <c r="O32" s="109">
        <v>0</v>
      </c>
      <c r="P32" s="142">
        <f t="shared" ref="P32:P38" si="4">SUM(B32:N32)</f>
        <v>12425.2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8">
        <f>[2]Slutanvändning!$N$989</f>
        <v>0</v>
      </c>
      <c r="C33" s="118">
        <f>[2]Slutanvändning!$N$990</f>
        <v>101987.66666666667</v>
      </c>
      <c r="D33" s="109">
        <f>[2]Slutanvändning!$N$983</f>
        <v>19725</v>
      </c>
      <c r="E33" s="109">
        <f>[2]Slutanvändning!$Q$984</f>
        <v>0</v>
      </c>
      <c r="F33" s="128">
        <f>[2]Slutanvändning!$N$985</f>
        <v>239758</v>
      </c>
      <c r="G33" s="109">
        <f>[2]Slutanvändning!$N$986</f>
        <v>0</v>
      </c>
      <c r="H33" s="109">
        <f>[2]Slutanvändning!$N$987</f>
        <v>243</v>
      </c>
      <c r="I33" s="109">
        <f>[2]Slutanvändning!$N$988</f>
        <v>0</v>
      </c>
      <c r="J33" s="109">
        <v>0</v>
      </c>
      <c r="K33" s="109">
        <f>[2]Slutanvändning!$T$984</f>
        <v>0</v>
      </c>
      <c r="L33" s="109">
        <f>[2]Slutanvändning!$U$984</f>
        <v>0</v>
      </c>
      <c r="M33" s="109"/>
      <c r="N33" s="109">
        <v>0</v>
      </c>
      <c r="O33" s="109">
        <v>0</v>
      </c>
      <c r="P33" s="146">
        <f t="shared" si="4"/>
        <v>361713.66666666669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1">
        <f>[2]Slutanvändning!$N$998</f>
        <v>18900</v>
      </c>
      <c r="C34" s="118">
        <f>[2]Slutanvändning!$N$999</f>
        <v>17855</v>
      </c>
      <c r="D34" s="109">
        <f>[2]Slutanvändning!$N$992</f>
        <v>0</v>
      </c>
      <c r="E34" s="109">
        <f>[2]Slutanvändning!$Q$993</f>
        <v>0</v>
      </c>
      <c r="F34" s="108">
        <f>[2]Slutanvändning!$N$994</f>
        <v>0</v>
      </c>
      <c r="G34" s="109">
        <f>[2]Slutanvändning!$N$995</f>
        <v>0</v>
      </c>
      <c r="H34" s="109">
        <f>[2]Slutanvändning!$N$996</f>
        <v>0</v>
      </c>
      <c r="I34" s="109">
        <f>[2]Slutanvändning!$N$997</f>
        <v>0</v>
      </c>
      <c r="J34" s="109">
        <v>0</v>
      </c>
      <c r="K34" s="109">
        <f>[2]Slutanvändning!$T$993</f>
        <v>0</v>
      </c>
      <c r="L34" s="109">
        <f>[2]Slutanvändning!$U$993</f>
        <v>0</v>
      </c>
      <c r="M34" s="109"/>
      <c r="N34" s="109">
        <v>0</v>
      </c>
      <c r="O34" s="109">
        <v>0</v>
      </c>
      <c r="P34" s="142">
        <f t="shared" si="4"/>
        <v>36755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8">
        <f>[2]Slutanvändning!$N$1007</f>
        <v>0</v>
      </c>
      <c r="C35" s="118">
        <f>[2]Slutanvändning!$N$1008</f>
        <v>530</v>
      </c>
      <c r="D35" s="109">
        <f>[2]Slutanvändning!$N$1001</f>
        <v>136552</v>
      </c>
      <c r="E35" s="109">
        <f>[2]Slutanvändning!$Q$1002</f>
        <v>0</v>
      </c>
      <c r="F35" s="108">
        <f>[2]Slutanvändning!$N$1003</f>
        <v>0</v>
      </c>
      <c r="G35" s="109">
        <f>[2]Slutanvändning!$N$1004</f>
        <v>40600</v>
      </c>
      <c r="H35" s="109">
        <f>[2]Slutanvändning!$N$1005</f>
        <v>0</v>
      </c>
      <c r="I35" s="109">
        <f>[2]Slutanvändning!$N$1006</f>
        <v>0</v>
      </c>
      <c r="J35" s="109">
        <v>0</v>
      </c>
      <c r="K35" s="109">
        <f>[2]Slutanvändning!$T$1002</f>
        <v>0</v>
      </c>
      <c r="L35" s="109">
        <f>[2]Slutanvändning!$U$1002</f>
        <v>0</v>
      </c>
      <c r="M35" s="109"/>
      <c r="N35" s="109">
        <v>0</v>
      </c>
      <c r="O35" s="109">
        <v>0</v>
      </c>
      <c r="P35" s="142">
        <f>SUM(B35:N35)</f>
        <v>177682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1">
        <f>[2]Slutanvändning!$N$1016</f>
        <v>2100</v>
      </c>
      <c r="C36" s="118">
        <f>[2]Slutanvändning!$N$1017</f>
        <v>20323.2</v>
      </c>
      <c r="D36" s="109">
        <f>[2]Slutanvändning!$N$1010</f>
        <v>8027</v>
      </c>
      <c r="E36" s="109">
        <f>[2]Slutanvändning!$Q$1011</f>
        <v>0</v>
      </c>
      <c r="F36" s="108">
        <f>[2]Slutanvändning!$N$1012</f>
        <v>0</v>
      </c>
      <c r="G36" s="109">
        <f>[2]Slutanvändning!$N$1013</f>
        <v>0</v>
      </c>
      <c r="H36" s="109">
        <f>[2]Slutanvändning!$N$1014</f>
        <v>0</v>
      </c>
      <c r="I36" s="109">
        <f>[2]Slutanvändning!$N$1015</f>
        <v>0</v>
      </c>
      <c r="J36" s="109">
        <v>0</v>
      </c>
      <c r="K36" s="109">
        <f>[2]Slutanvändning!$T$1011</f>
        <v>0</v>
      </c>
      <c r="L36" s="109">
        <f>[2]Slutanvändning!$U$1011</f>
        <v>0</v>
      </c>
      <c r="M36" s="109"/>
      <c r="N36" s="109">
        <v>0</v>
      </c>
      <c r="O36" s="109">
        <v>0</v>
      </c>
      <c r="P36" s="142">
        <f t="shared" si="4"/>
        <v>30450.2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[2]Slutanvändning!$N$1025</f>
        <v>6200</v>
      </c>
      <c r="C37" s="118">
        <f>[2]Slutanvändning!$N$1026</f>
        <v>99473.2</v>
      </c>
      <c r="D37" s="109">
        <f>[2]Slutanvändning!$N$1019</f>
        <v>511</v>
      </c>
      <c r="E37" s="109">
        <f>[2]Slutanvändning!$Q$1020</f>
        <v>0</v>
      </c>
      <c r="F37" s="108">
        <f>[2]Slutanvändning!$N$1021</f>
        <v>0</v>
      </c>
      <c r="G37" s="109">
        <f>[2]Slutanvändning!$N$1022</f>
        <v>0</v>
      </c>
      <c r="H37" s="109">
        <f>[2]Slutanvändning!$N$1023</f>
        <v>25982</v>
      </c>
      <c r="I37" s="109">
        <f>[2]Slutanvändning!$N$1024</f>
        <v>0</v>
      </c>
      <c r="J37" s="109">
        <v>0</v>
      </c>
      <c r="K37" s="109">
        <f>[2]Slutanvändning!$T$1020</f>
        <v>0</v>
      </c>
      <c r="L37" s="109">
        <f>[2]Slutanvändning!$U$1020</f>
        <v>0</v>
      </c>
      <c r="M37" s="109"/>
      <c r="N37" s="109">
        <v>0</v>
      </c>
      <c r="O37" s="109">
        <v>0</v>
      </c>
      <c r="P37" s="142">
        <f t="shared" si="4"/>
        <v>132166.20000000001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[2]Slutanvändning!$N$1034</f>
        <v>32700</v>
      </c>
      <c r="C38" s="118">
        <f>[2]Slutanvändning!$N$1035</f>
        <v>16552.766666666736</v>
      </c>
      <c r="D38" s="109">
        <f>[2]Slutanvändning!$N$1028</f>
        <v>0</v>
      </c>
      <c r="E38" s="109">
        <f>[2]Slutanvändning!$Q$1029</f>
        <v>0</v>
      </c>
      <c r="F38" s="108">
        <f>[2]Slutanvändning!$N$1030</f>
        <v>0</v>
      </c>
      <c r="G38" s="109">
        <f>[2]Slutanvändning!$N$1031</f>
        <v>0</v>
      </c>
      <c r="H38" s="109">
        <f>[2]Slutanvändning!$N$1032</f>
        <v>0</v>
      </c>
      <c r="I38" s="109">
        <f>[2]Slutanvändning!$N$1033</f>
        <v>0</v>
      </c>
      <c r="J38" s="109">
        <v>0</v>
      </c>
      <c r="K38" s="109">
        <f>[2]Slutanvändning!$T$1029</f>
        <v>0</v>
      </c>
      <c r="L38" s="109">
        <f>[2]Slutanvändning!$U$1029</f>
        <v>0</v>
      </c>
      <c r="M38" s="109"/>
      <c r="N38" s="109">
        <v>0</v>
      </c>
      <c r="O38" s="109">
        <v>0</v>
      </c>
      <c r="P38" s="142">
        <f t="shared" si="4"/>
        <v>49252.766666666736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8">
        <f>[2]Slutanvändning!$N$1043</f>
        <v>0</v>
      </c>
      <c r="C39" s="118">
        <f>[2]Slutanvändning!$N$1044</f>
        <v>2300</v>
      </c>
      <c r="D39" s="109">
        <f>[2]Slutanvändning!$N$1037</f>
        <v>0</v>
      </c>
      <c r="E39" s="109">
        <f>[2]Slutanvändning!$Q$1038</f>
        <v>0</v>
      </c>
      <c r="F39" s="108">
        <f>[2]Slutanvändning!$N$1039</f>
        <v>0</v>
      </c>
      <c r="G39" s="109">
        <f>[2]Slutanvändning!$N$1040</f>
        <v>0</v>
      </c>
      <c r="H39" s="109">
        <f>[2]Slutanvändning!$N$1041</f>
        <v>0</v>
      </c>
      <c r="I39" s="109">
        <f>[2]Slutanvändning!$N$1042</f>
        <v>0</v>
      </c>
      <c r="J39" s="109">
        <v>0</v>
      </c>
      <c r="K39" s="109">
        <f>[2]Slutanvändning!$T$1038</f>
        <v>0</v>
      </c>
      <c r="L39" s="109">
        <f>[2]Slutanvändning!$U$1038</f>
        <v>0</v>
      </c>
      <c r="M39" s="109"/>
      <c r="N39" s="109">
        <v>0</v>
      </c>
      <c r="O39" s="109">
        <v>0</v>
      </c>
      <c r="P39" s="142">
        <f>SUM(B39:N39)</f>
        <v>2300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59900</v>
      </c>
      <c r="C40" s="142">
        <f t="shared" ref="C40:O40" si="5">SUM(C32:C39)</f>
        <v>263894.03333333338</v>
      </c>
      <c r="D40" s="109">
        <f t="shared" si="5"/>
        <v>170948</v>
      </c>
      <c r="E40" s="109">
        <f t="shared" si="5"/>
        <v>0</v>
      </c>
      <c r="F40" s="138">
        <f>SUM(F32:F39)</f>
        <v>239758</v>
      </c>
      <c r="G40" s="109">
        <f t="shared" si="5"/>
        <v>42020</v>
      </c>
      <c r="H40" s="109">
        <f t="shared" si="5"/>
        <v>26225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6">
        <f>SUM(B40:N40)</f>
        <v>802745.03333333344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22 GWh</v>
      </c>
      <c r="T41" s="64"/>
    </row>
    <row r="42" spans="1:47">
      <c r="A42" s="46" t="s">
        <v>43</v>
      </c>
      <c r="B42" s="113">
        <f>B39+B38+B37</f>
        <v>38900</v>
      </c>
      <c r="C42" s="113">
        <f>C39+C38+C37</f>
        <v>118325.96666666673</v>
      </c>
      <c r="D42" s="113">
        <f>D39+D38+D37</f>
        <v>511</v>
      </c>
      <c r="E42" s="113">
        <f t="shared" ref="E42:I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25982</v>
      </c>
      <c r="I42" s="114">
        <f t="shared" si="6"/>
        <v>0</v>
      </c>
      <c r="J42" s="113">
        <f t="shared" ref="J42:P42" si="7">J39+J38+J37</f>
        <v>0</v>
      </c>
      <c r="K42" s="113">
        <f t="shared" si="7"/>
        <v>0</v>
      </c>
      <c r="L42" s="113">
        <f t="shared" si="7"/>
        <v>0</v>
      </c>
      <c r="M42" s="113">
        <f t="shared" si="7"/>
        <v>0</v>
      </c>
      <c r="N42" s="113">
        <f t="shared" si="7"/>
        <v>0</v>
      </c>
      <c r="O42" s="113">
        <f t="shared" si="7"/>
        <v>0</v>
      </c>
      <c r="P42" s="113">
        <f t="shared" si="7"/>
        <v>183718.96666666673</v>
      </c>
      <c r="Q42" s="34"/>
      <c r="R42" s="41" t="s">
        <v>41</v>
      </c>
      <c r="S42" s="11" t="str">
        <f>ROUND(P42/1000,0) &amp;" GWh"</f>
        <v>184 GWh</v>
      </c>
      <c r="T42" s="42">
        <f>P42/P40</f>
        <v>0.22886341121761747</v>
      </c>
    </row>
    <row r="43" spans="1:47">
      <c r="A43" s="47" t="s">
        <v>45</v>
      </c>
      <c r="B43" s="115"/>
      <c r="C43" s="116">
        <f>C40+C24-C7+C46</f>
        <v>285005.55600000004</v>
      </c>
      <c r="D43" s="116">
        <f t="shared" ref="D43:O43" si="8">D11+D24+D40</f>
        <v>170948</v>
      </c>
      <c r="E43" s="116">
        <f t="shared" si="8"/>
        <v>0</v>
      </c>
      <c r="F43" s="116">
        <f t="shared" si="8"/>
        <v>239758</v>
      </c>
      <c r="G43" s="116">
        <f t="shared" si="8"/>
        <v>42020</v>
      </c>
      <c r="H43" s="116">
        <f t="shared" si="8"/>
        <v>26225</v>
      </c>
      <c r="I43" s="116">
        <f t="shared" si="8"/>
        <v>0</v>
      </c>
      <c r="J43" s="116">
        <f t="shared" si="8"/>
        <v>0</v>
      </c>
      <c r="K43" s="116">
        <f t="shared" si="8"/>
        <v>0</v>
      </c>
      <c r="L43" s="116">
        <f t="shared" si="8"/>
        <v>0</v>
      </c>
      <c r="M43" s="116">
        <f t="shared" si="8"/>
        <v>0</v>
      </c>
      <c r="N43" s="116">
        <f t="shared" si="8"/>
        <v>0</v>
      </c>
      <c r="O43" s="116">
        <f t="shared" si="8"/>
        <v>0</v>
      </c>
      <c r="P43" s="117">
        <f>SUM(C43:O43)</f>
        <v>763956.5560000001</v>
      </c>
      <c r="Q43" s="34"/>
      <c r="R43" s="41" t="s">
        <v>42</v>
      </c>
      <c r="S43" s="11" t="str">
        <f>ROUND(P36/1000,0) &amp;" GWh"</f>
        <v>30 GWh</v>
      </c>
      <c r="T43" s="63">
        <f>P36/P40</f>
        <v>3.793259221244636E-2</v>
      </c>
    </row>
    <row r="44" spans="1:47">
      <c r="A44" s="47" t="s">
        <v>46</v>
      </c>
      <c r="B44" s="97"/>
      <c r="C44" s="104">
        <f>C43/$P$43</f>
        <v>0.3730651353949504</v>
      </c>
      <c r="D44" s="104">
        <f t="shared" ref="D44:P44" si="9">D43/$P$43</f>
        <v>0.22376665094029244</v>
      </c>
      <c r="E44" s="104">
        <f t="shared" si="9"/>
        <v>0</v>
      </c>
      <c r="F44" s="104">
        <f t="shared" si="9"/>
        <v>0.31383721772786249</v>
      </c>
      <c r="G44" s="104">
        <f t="shared" si="9"/>
        <v>5.5003127690941622E-2</v>
      </c>
      <c r="H44" s="104">
        <f t="shared" si="9"/>
        <v>3.4327868245952978E-2</v>
      </c>
      <c r="I44" s="104">
        <f t="shared" si="9"/>
        <v>0</v>
      </c>
      <c r="J44" s="104">
        <f t="shared" si="9"/>
        <v>0</v>
      </c>
      <c r="K44" s="104">
        <f t="shared" si="9"/>
        <v>0</v>
      </c>
      <c r="L44" s="104">
        <f t="shared" si="9"/>
        <v>0</v>
      </c>
      <c r="M44" s="104">
        <f t="shared" si="9"/>
        <v>0</v>
      </c>
      <c r="N44" s="104">
        <f t="shared" si="9"/>
        <v>0</v>
      </c>
      <c r="O44" s="104">
        <f t="shared" si="9"/>
        <v>0</v>
      </c>
      <c r="P44" s="104">
        <f t="shared" si="9"/>
        <v>1</v>
      </c>
      <c r="Q44" s="34"/>
      <c r="R44" s="41" t="s">
        <v>44</v>
      </c>
      <c r="S44" s="11" t="str">
        <f>ROUND(P34/1000,0) &amp;" GWh"</f>
        <v>37 GWh</v>
      </c>
      <c r="T44" s="42">
        <f>P34/P40</f>
        <v>4.5786642674546178E-2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12 GWh</v>
      </c>
      <c r="T45" s="42">
        <f>P32/P40</f>
        <v>1.547838913235672E-2</v>
      </c>
      <c r="U45" s="36"/>
    </row>
    <row r="46" spans="1:47">
      <c r="A46" s="48" t="s">
        <v>49</v>
      </c>
      <c r="B46" s="68">
        <f>B24-B40</f>
        <v>553</v>
      </c>
      <c r="C46" s="68">
        <f>(C40+C24)*0.08</f>
        <v>21111.522666666671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362 GWh</v>
      </c>
      <c r="T46" s="63">
        <f>P33/P40</f>
        <v>0.45059595718042639</v>
      </c>
      <c r="U46" s="36"/>
    </row>
    <row r="47" spans="1:47">
      <c r="A47" s="48" t="s">
        <v>51</v>
      </c>
      <c r="B47" s="98">
        <f>B46/B24</f>
        <v>9.147602269531702E-3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178 GWh</v>
      </c>
      <c r="T47" s="63">
        <f>P35/P40</f>
        <v>0.22134300758260683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803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99"/>
      <c r="C50" s="119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99"/>
      <c r="C51" s="100"/>
      <c r="D51" s="101"/>
      <c r="E51" s="101"/>
      <c r="F51" s="102"/>
      <c r="G51" s="101"/>
      <c r="H51" s="101"/>
      <c r="I51" s="102"/>
      <c r="J51" s="101"/>
      <c r="K51" s="101"/>
      <c r="L51" s="101"/>
      <c r="M51" s="100"/>
      <c r="N51" s="103"/>
      <c r="O51" s="103"/>
      <c r="P51" s="103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78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[2]Solceller!$C$42</f>
        <v>931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[2]Elproduktion!$N$1562</f>
        <v>0</v>
      </c>
      <c r="D7" s="90">
        <f>[2]Elproduktion!$N$1563</f>
        <v>0</v>
      </c>
      <c r="E7" s="90">
        <f>[2]Elproduktion!$Q$1564</f>
        <v>0</v>
      </c>
      <c r="F7" s="90">
        <f>[2]Elproduktion!$N$1565</f>
        <v>0</v>
      </c>
      <c r="G7" s="90">
        <f>[2]Elproduktion!$R$1566</f>
        <v>0</v>
      </c>
      <c r="H7" s="90">
        <f>[2]Elproduktion!$S$1567</f>
        <v>0</v>
      </c>
      <c r="I7" s="90">
        <f>[2]Elproduktion!$N$1568</f>
        <v>0</v>
      </c>
      <c r="J7" s="90">
        <f>[2]Elproduktion!$T$1566</f>
        <v>0</v>
      </c>
      <c r="K7" s="90">
        <f>[2]Elproduktion!$U$1564</f>
        <v>0</v>
      </c>
      <c r="L7" s="90">
        <f>[2]Elproduktion!$V$1564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[2]Elproduktion!$N$1570</f>
        <v>0</v>
      </c>
      <c r="D8" s="90">
        <f>[2]Elproduktion!$N$1571</f>
        <v>0</v>
      </c>
      <c r="E8" s="90">
        <f>[2]Elproduktion!$Q$1572</f>
        <v>0</v>
      </c>
      <c r="F8" s="90">
        <f>[2]Elproduktion!$N$1573</f>
        <v>0</v>
      </c>
      <c r="G8" s="90">
        <f>[2]Elproduktion!$R$1574</f>
        <v>0</v>
      </c>
      <c r="H8" s="90">
        <f>[2]Elproduktion!$S$1575</f>
        <v>0</v>
      </c>
      <c r="I8" s="90">
        <f>[2]Elproduktion!$N$1576</f>
        <v>0</v>
      </c>
      <c r="J8" s="90">
        <f>[2]Elproduktion!$T$1574</f>
        <v>0</v>
      </c>
      <c r="K8" s="90">
        <f>[2]Elproduktion!$U$1572</f>
        <v>0</v>
      </c>
      <c r="L8" s="90">
        <f>[2]Elproduktion!$V$1572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[2]Elproduktion!$N$1578</f>
        <v>8010</v>
      </c>
      <c r="D9" s="90">
        <f>[2]Elproduktion!$N$1579</f>
        <v>0</v>
      </c>
      <c r="E9" s="90">
        <f>[2]Elproduktion!$Q$1580</f>
        <v>0</v>
      </c>
      <c r="F9" s="90">
        <f>[2]Elproduktion!$N$1581</f>
        <v>0</v>
      </c>
      <c r="G9" s="90">
        <f>[2]Elproduktion!$R$1582</f>
        <v>0</v>
      </c>
      <c r="H9" s="90">
        <f>[2]Elproduktion!$S$1583</f>
        <v>0</v>
      </c>
      <c r="I9" s="90">
        <f>[2]Elproduktion!$N$1584</f>
        <v>0</v>
      </c>
      <c r="J9" s="90">
        <f>[2]Elproduktion!$T$1582</f>
        <v>0</v>
      </c>
      <c r="K9" s="90">
        <f>[2]Elproduktion!$U$1580</f>
        <v>0</v>
      </c>
      <c r="L9" s="90">
        <f>[2]Elproduktion!$V$1580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[2]Elproduktion!$N$1586</f>
        <v>10350.969187675069</v>
      </c>
      <c r="D10" s="90">
        <f>[2]Elproduktion!$N$1587</f>
        <v>0</v>
      </c>
      <c r="E10" s="90">
        <f>[2]Elproduktion!$Q$1588</f>
        <v>0</v>
      </c>
      <c r="F10" s="90">
        <f>[2]Elproduktion!$N$1589</f>
        <v>0</v>
      </c>
      <c r="G10" s="90">
        <f>[2]Elproduktion!$R$1590</f>
        <v>0</v>
      </c>
      <c r="H10" s="90">
        <f>[2]Elproduktion!$S$1591</f>
        <v>0</v>
      </c>
      <c r="I10" s="90">
        <f>[2]Elproduktion!$N$1592</f>
        <v>0</v>
      </c>
      <c r="J10" s="90">
        <f>[2]Elproduktion!$T$1590</f>
        <v>0</v>
      </c>
      <c r="K10" s="90">
        <f>[2]Elproduktion!$U$1588</f>
        <v>0</v>
      </c>
      <c r="L10" s="90">
        <f>[2]Elproduktion!$V$1588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51">
        <f>SUM(C5:C10)</f>
        <v>19291.969187675069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1489 Alingsås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[2]Fjärrvärmeproduktion!$N$2186</f>
        <v>0</v>
      </c>
      <c r="C18" s="109"/>
      <c r="D18" s="108">
        <f>[2]Fjärrvärmeproduktion!$N$2187</f>
        <v>0</v>
      </c>
      <c r="E18" s="109">
        <f>[2]Fjärrvärmeproduktion!$Q$2188</f>
        <v>0</v>
      </c>
      <c r="F18" s="109">
        <f>[2]Fjärrvärmeproduktion!$N$2189</f>
        <v>0</v>
      </c>
      <c r="G18" s="109">
        <f>[2]Fjärrvärmeproduktion!$R$2190</f>
        <v>0</v>
      </c>
      <c r="H18" s="109">
        <f>[2]Fjärrvärmeproduktion!$S$2191</f>
        <v>0</v>
      </c>
      <c r="I18" s="108">
        <f>[2]Fjärrvärmeproduktion!$N$2192</f>
        <v>0</v>
      </c>
      <c r="J18" s="109">
        <f>[2]Fjärrvärmeproduktion!$T$2190</f>
        <v>0</v>
      </c>
      <c r="K18" s="109">
        <f>[2]Fjärrvärmeproduktion!$U$2188</f>
        <v>0</v>
      </c>
      <c r="L18" s="109">
        <f>[2]Fjärrvärmeproduktion!$V$2188</f>
        <v>0</v>
      </c>
      <c r="M18" s="109">
        <f>[2]Fjärrvärmeproduktion!$W$2191</f>
        <v>0</v>
      </c>
      <c r="N18" s="109">
        <v>0</v>
      </c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[2]Fjärrvärmeproduktion!$N$2194+[2]Fjärrvärmeproduktion!$N$2226</f>
        <v>145274</v>
      </c>
      <c r="C19" s="109"/>
      <c r="D19" s="111">
        <f>[2]Fjärrvärmeproduktion!$N$2195</f>
        <v>600</v>
      </c>
      <c r="E19" s="109">
        <f>[2]Fjärrvärmeproduktion!$Q$2196</f>
        <v>0</v>
      </c>
      <c r="F19" s="109">
        <f>[2]Fjärrvärmeproduktion!$N$2197</f>
        <v>0</v>
      </c>
      <c r="G19" s="109">
        <f>[2]Fjärrvärmeproduktion!$R$2198</f>
        <v>5213</v>
      </c>
      <c r="H19" s="109">
        <f>[2]Fjärrvärmeproduktion!$S$2199</f>
        <v>109571</v>
      </c>
      <c r="I19" s="112">
        <f>[2]Fjärrvärmeproduktion!$N$2200</f>
        <v>8443</v>
      </c>
      <c r="J19" s="109">
        <f>[2]Fjärrvärmeproduktion!$T$2198</f>
        <v>0</v>
      </c>
      <c r="K19" s="109">
        <f>[2]Fjärrvärmeproduktion!$U$2196</f>
        <v>0</v>
      </c>
      <c r="L19" s="109">
        <f>[2]Fjärrvärmeproduktion!$V$2196</f>
        <v>0</v>
      </c>
      <c r="M19" s="109">
        <f>[2]Fjärrvärmeproduktion!$W$2199</f>
        <v>0</v>
      </c>
      <c r="N19" s="109">
        <v>0</v>
      </c>
      <c r="O19" s="109"/>
      <c r="P19" s="109">
        <f t="shared" ref="P19:P24" si="2">SUM(C19:O19)</f>
        <v>123827</v>
      </c>
      <c r="Q19" s="4"/>
      <c r="R19" s="4"/>
      <c r="S19" s="4"/>
      <c r="T19" s="4"/>
    </row>
    <row r="20" spans="1:34" ht="15.6">
      <c r="A20" s="5" t="s">
        <v>20</v>
      </c>
      <c r="B20" s="108">
        <f>[2]Fjärrvärmeproduktion!$N$2202</f>
        <v>0</v>
      </c>
      <c r="C20" s="109"/>
      <c r="D20" s="108">
        <f>[2]Fjärrvärmeproduktion!$N$2203</f>
        <v>0</v>
      </c>
      <c r="E20" s="109">
        <f>[2]Fjärrvärmeproduktion!$Q$2204</f>
        <v>0</v>
      </c>
      <c r="F20" s="109">
        <f>[2]Fjärrvärmeproduktion!$N$2205</f>
        <v>0</v>
      </c>
      <c r="G20" s="109">
        <f>[2]Fjärrvärmeproduktion!$R$2206</f>
        <v>0</v>
      </c>
      <c r="H20" s="109">
        <f>[2]Fjärrvärmeproduktion!$S$2207</f>
        <v>0</v>
      </c>
      <c r="I20" s="108">
        <f>[2]Fjärrvärmeproduktion!$N$2208</f>
        <v>0</v>
      </c>
      <c r="J20" s="109">
        <f>[2]Fjärrvärmeproduktion!$T$2206</f>
        <v>0</v>
      </c>
      <c r="K20" s="109">
        <f>[2]Fjärrvärmeproduktion!$U$2204</f>
        <v>0</v>
      </c>
      <c r="L20" s="109">
        <f>[2]Fjärrvärmeproduktion!$V$2204</f>
        <v>0</v>
      </c>
      <c r="M20" s="109">
        <f>[2]Fjärrvärmeproduktion!$W$2207</f>
        <v>0</v>
      </c>
      <c r="N20" s="109">
        <v>0</v>
      </c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[2]Fjärrvärmeproduktion!$N$2210</f>
        <v>0</v>
      </c>
      <c r="C21" s="109"/>
      <c r="D21" s="108">
        <f>[2]Fjärrvärmeproduktion!$N$2211</f>
        <v>0</v>
      </c>
      <c r="E21" s="109">
        <f>[2]Fjärrvärmeproduktion!$Q$2212</f>
        <v>0</v>
      </c>
      <c r="F21" s="109">
        <f>[2]Fjärrvärmeproduktion!$N$2213</f>
        <v>0</v>
      </c>
      <c r="G21" s="109">
        <f>[2]Fjärrvärmeproduktion!$R$2214</f>
        <v>0</v>
      </c>
      <c r="H21" s="109">
        <f>[2]Fjärrvärmeproduktion!$S$2215</f>
        <v>0</v>
      </c>
      <c r="I21" s="108">
        <f>[2]Fjärrvärmeproduktion!$N$2216</f>
        <v>0</v>
      </c>
      <c r="J21" s="109">
        <f>[2]Fjärrvärmeproduktion!$T$2214</f>
        <v>0</v>
      </c>
      <c r="K21" s="109">
        <f>[2]Fjärrvärmeproduktion!$U$2212</f>
        <v>0</v>
      </c>
      <c r="L21" s="109">
        <f>[2]Fjärrvärmeproduktion!$V$2212</f>
        <v>0</v>
      </c>
      <c r="M21" s="109">
        <f>[2]Fjärrvärmeproduktion!$W$2215</f>
        <v>0</v>
      </c>
      <c r="N21" s="109">
        <v>0</v>
      </c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[2]Fjärrvärmeproduktion!$N$2218</f>
        <v>0</v>
      </c>
      <c r="C22" s="109"/>
      <c r="D22" s="108">
        <f>[2]Fjärrvärmeproduktion!$N$2219</f>
        <v>0</v>
      </c>
      <c r="E22" s="109">
        <f>[2]Fjärrvärmeproduktion!$Q$2220</f>
        <v>0</v>
      </c>
      <c r="F22" s="109">
        <f>[2]Fjärrvärmeproduktion!$N$2221</f>
        <v>0</v>
      </c>
      <c r="G22" s="109">
        <f>[2]Fjärrvärmeproduktion!$R$2222</f>
        <v>0</v>
      </c>
      <c r="H22" s="109">
        <f>[2]Fjärrvärmeproduktion!$S$2223</f>
        <v>0</v>
      </c>
      <c r="I22" s="108">
        <f>[2]Fjärrvärmeproduktion!$N$2224</f>
        <v>0</v>
      </c>
      <c r="J22" s="109">
        <f>[2]Fjärrvärmeproduktion!$T$2222</f>
        <v>0</v>
      </c>
      <c r="K22" s="109">
        <f>[2]Fjärrvärmeproduktion!$U$2220</f>
        <v>0</v>
      </c>
      <c r="L22" s="109">
        <f>[2]Fjärrvärmeproduktion!$V$2220</f>
        <v>0</v>
      </c>
      <c r="M22" s="109">
        <f>[2]Fjärrvärmeproduktion!$W$2223</f>
        <v>0</v>
      </c>
      <c r="N22" s="109">
        <v>0</v>
      </c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937 GWh</v>
      </c>
      <c r="T22" s="38"/>
      <c r="U22" s="36"/>
    </row>
    <row r="23" spans="1:34" ht="15.6">
      <c r="A23" s="5" t="s">
        <v>23</v>
      </c>
      <c r="B23" s="108">
        <v>0</v>
      </c>
      <c r="C23" s="109"/>
      <c r="D23" s="108">
        <f>[2]Fjärrvärmeproduktion!$N$2227</f>
        <v>0</v>
      </c>
      <c r="E23" s="109">
        <f>[2]Fjärrvärmeproduktion!$Q$2228</f>
        <v>0</v>
      </c>
      <c r="F23" s="109">
        <f>[2]Fjärrvärmeproduktion!$N$2229</f>
        <v>0</v>
      </c>
      <c r="G23" s="109">
        <f>[2]Fjärrvärmeproduktion!$R$2230</f>
        <v>0</v>
      </c>
      <c r="H23" s="109">
        <f>[2]Fjärrvärmeproduktion!$S$2231</f>
        <v>0</v>
      </c>
      <c r="I23" s="108">
        <f>[2]Fjärrvärmeproduktion!$N$2232</f>
        <v>0</v>
      </c>
      <c r="J23" s="109">
        <f>[2]Fjärrvärmeproduktion!$T$2230</f>
        <v>0</v>
      </c>
      <c r="K23" s="109">
        <f>[2]Fjärrvärmeproduktion!$U$2228</f>
        <v>0</v>
      </c>
      <c r="L23" s="109">
        <f>[2]Fjärrvärmeproduktion!$V$2228</f>
        <v>0</v>
      </c>
      <c r="M23" s="109">
        <f>[2]Fjärrvärmeproduktion!$W$2231</f>
        <v>0</v>
      </c>
      <c r="N23" s="109">
        <v>0</v>
      </c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145274</v>
      </c>
      <c r="C24" s="109">
        <f t="shared" ref="C24:O24" si="3">SUM(C18:C23)</f>
        <v>0</v>
      </c>
      <c r="D24" s="109">
        <f t="shared" si="3"/>
        <v>600</v>
      </c>
      <c r="E24" s="109">
        <f t="shared" si="3"/>
        <v>0</v>
      </c>
      <c r="F24" s="109">
        <f t="shared" si="3"/>
        <v>0</v>
      </c>
      <c r="G24" s="109">
        <f t="shared" si="3"/>
        <v>5213</v>
      </c>
      <c r="H24" s="109">
        <f t="shared" si="3"/>
        <v>109571</v>
      </c>
      <c r="I24" s="109">
        <f t="shared" si="3"/>
        <v>8443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123827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401 GWh</v>
      </c>
      <c r="T25" s="42">
        <f>C$44</f>
        <v>0.42764276769213705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284 GWh</v>
      </c>
      <c r="T26" s="42">
        <f>D$44</f>
        <v>0.30369166417858956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1489 Alingsås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84 GWh</v>
      </c>
      <c r="T29" s="42">
        <f>G$44</f>
        <v>9.0137014667710971E-2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159 GWh</v>
      </c>
      <c r="T30" s="42">
        <f>H$44</f>
        <v>0.16951506550865969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8 GWh</v>
      </c>
      <c r="T31" s="42">
        <f>I$44</f>
        <v>9.0134879529027347E-3</v>
      </c>
      <c r="U31" s="35"/>
      <c r="AG31" s="30"/>
      <c r="AH31" s="30"/>
    </row>
    <row r="32" spans="1:34" ht="15.6">
      <c r="A32" s="5" t="s">
        <v>30</v>
      </c>
      <c r="B32" s="90">
        <f>[2]Slutanvändning!$N$3167</f>
        <v>0</v>
      </c>
      <c r="C32" s="105">
        <f>[2]Slutanvändning!$N$3168</f>
        <v>8254</v>
      </c>
      <c r="D32" s="105">
        <f>[2]Slutanvändning!$N$3161</f>
        <v>3340</v>
      </c>
      <c r="E32" s="90">
        <f>[2]Slutanvändning!$Q$3162</f>
        <v>0</v>
      </c>
      <c r="F32" s="105">
        <f>[2]Slutanvändning!$N$3163</f>
        <v>0</v>
      </c>
      <c r="G32" s="90">
        <f>[2]Slutanvändning!$N$3164</f>
        <v>769</v>
      </c>
      <c r="H32" s="90">
        <f>[2]Slutanvändning!$N$3165</f>
        <v>0</v>
      </c>
      <c r="I32" s="90">
        <f>[2]Slutanvändning!$N$3166</f>
        <v>0</v>
      </c>
      <c r="J32" s="90">
        <v>0</v>
      </c>
      <c r="K32" s="90">
        <f>[2]Slutanvändning!$T$3162</f>
        <v>0</v>
      </c>
      <c r="L32" s="90">
        <f>[2]Slutanvändning!$U$3162</f>
        <v>0</v>
      </c>
      <c r="M32" s="90"/>
      <c r="N32" s="90">
        <v>0</v>
      </c>
      <c r="O32" s="90">
        <v>0</v>
      </c>
      <c r="P32" s="90">
        <f t="shared" ref="P32:P38" si="4">SUM(B32:N32)</f>
        <v>12363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[2]Slutanvändning!$N$3176</f>
        <v>9229</v>
      </c>
      <c r="C33" s="125">
        <f>[2]Slutanvändning!$N$3177</f>
        <v>26375.799999999988</v>
      </c>
      <c r="D33" s="125">
        <f>[2]Slutanvändning!$N$3170</f>
        <v>3358.2000000000116</v>
      </c>
      <c r="E33" s="90">
        <f>[2]Slutanvändning!$Q$3171</f>
        <v>0</v>
      </c>
      <c r="F33" s="125">
        <f>[2]Slutanvändning!$N$3172</f>
        <v>0</v>
      </c>
      <c r="G33" s="90">
        <f>[2]Slutanvändning!$N$3173</f>
        <v>0</v>
      </c>
      <c r="H33" s="90">
        <f>[2]Slutanvändning!$N$3174</f>
        <v>1203</v>
      </c>
      <c r="I33" s="90">
        <f>[2]Slutanvändning!$N$3175</f>
        <v>0</v>
      </c>
      <c r="J33" s="90">
        <v>0</v>
      </c>
      <c r="K33" s="90">
        <f>[2]Slutanvändning!$T$3171</f>
        <v>0</v>
      </c>
      <c r="L33" s="90">
        <f>[2]Slutanvändning!$U$3171</f>
        <v>0</v>
      </c>
      <c r="M33" s="90"/>
      <c r="N33" s="90">
        <v>0</v>
      </c>
      <c r="O33" s="90">
        <v>0</v>
      </c>
      <c r="P33" s="90">
        <f t="shared" si="4"/>
        <v>40166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[2]Slutanvändning!$N$3185</f>
        <v>14951</v>
      </c>
      <c r="C34" s="105">
        <f>[2]Slutanvändning!$N$3186</f>
        <v>36871</v>
      </c>
      <c r="D34" s="105">
        <f>[2]Slutanvändning!$N$3179</f>
        <v>621</v>
      </c>
      <c r="E34" s="90">
        <f>[2]Slutanvändning!$Q$3180</f>
        <v>0</v>
      </c>
      <c r="F34" s="105">
        <f>[2]Slutanvändning!$N$3181</f>
        <v>0</v>
      </c>
      <c r="G34" s="90">
        <f>[2]Slutanvändning!$N$3182</f>
        <v>0</v>
      </c>
      <c r="H34" s="90">
        <f>[2]Slutanvändning!$N$3183</f>
        <v>0</v>
      </c>
      <c r="I34" s="90">
        <f>[2]Slutanvändning!$N$3184</f>
        <v>0</v>
      </c>
      <c r="J34" s="90">
        <v>0</v>
      </c>
      <c r="K34" s="90">
        <f>[2]Slutanvändning!$T$3180</f>
        <v>0</v>
      </c>
      <c r="L34" s="90">
        <f>[2]Slutanvändning!$U$3180</f>
        <v>0</v>
      </c>
      <c r="M34" s="90"/>
      <c r="N34" s="90">
        <v>0</v>
      </c>
      <c r="O34" s="90">
        <v>0</v>
      </c>
      <c r="P34" s="90">
        <f t="shared" si="4"/>
        <v>52443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[2]Slutanvändning!$N$3194</f>
        <v>0</v>
      </c>
      <c r="C35" s="125">
        <f>[2]Slutanvändning!$N$3195</f>
        <v>66320</v>
      </c>
      <c r="D35" s="125">
        <f>[2]Slutanvändning!$N$3188</f>
        <v>247489</v>
      </c>
      <c r="E35" s="90">
        <f>[2]Slutanvändning!$Q$3189</f>
        <v>0</v>
      </c>
      <c r="F35" s="105">
        <f>[2]Slutanvändning!$N$3190</f>
        <v>0</v>
      </c>
      <c r="G35" s="90">
        <f>[2]Slutanvändning!$N$3191</f>
        <v>78450</v>
      </c>
      <c r="H35" s="90">
        <f>[2]Slutanvändning!$N$3192</f>
        <v>0</v>
      </c>
      <c r="I35" s="90">
        <f>[2]Slutanvändning!$N$3193</f>
        <v>0</v>
      </c>
      <c r="J35" s="90">
        <v>0</v>
      </c>
      <c r="K35" s="90">
        <f>[2]Slutanvändning!$T$3189</f>
        <v>0</v>
      </c>
      <c r="L35" s="90">
        <f>[2]Slutanvändning!$U$3189</f>
        <v>0</v>
      </c>
      <c r="M35" s="90"/>
      <c r="N35" s="90">
        <v>0</v>
      </c>
      <c r="O35" s="90">
        <v>0</v>
      </c>
      <c r="P35" s="90">
        <f>SUM(B35:N35)</f>
        <v>392259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[2]Slutanvändning!$N$3203</f>
        <v>24667</v>
      </c>
      <c r="C36" s="105">
        <f>[2]Slutanvändning!$N$3204</f>
        <v>78523</v>
      </c>
      <c r="D36" s="105">
        <f>[2]Slutanvändning!$N$3197</f>
        <v>28865</v>
      </c>
      <c r="E36" s="90">
        <f>[2]Slutanvändning!$Q$3198</f>
        <v>0</v>
      </c>
      <c r="F36" s="105">
        <f>[2]Slutanvändning!$N$3199</f>
        <v>0</v>
      </c>
      <c r="G36" s="90">
        <f>[2]Slutanvändning!$N$3200</f>
        <v>0</v>
      </c>
      <c r="H36" s="90">
        <f>[2]Slutanvändning!$N$3201</f>
        <v>0</v>
      </c>
      <c r="I36" s="90">
        <f>[2]Slutanvändning!$N$3202</f>
        <v>0</v>
      </c>
      <c r="J36" s="90">
        <v>0</v>
      </c>
      <c r="K36" s="90">
        <f>[2]Slutanvändning!$T$3198</f>
        <v>0</v>
      </c>
      <c r="L36" s="90">
        <f>[2]Slutanvändning!$U$3198</f>
        <v>0</v>
      </c>
      <c r="M36" s="90"/>
      <c r="N36" s="90">
        <v>0</v>
      </c>
      <c r="O36" s="90">
        <v>0</v>
      </c>
      <c r="P36" s="90">
        <f t="shared" si="4"/>
        <v>132055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[2]Slutanvändning!$N$3212</f>
        <v>10629</v>
      </c>
      <c r="C37" s="105">
        <f>[2]Slutanvändning!$N$3213</f>
        <v>123595</v>
      </c>
      <c r="D37" s="105">
        <f>[2]Slutanvändning!$N$3206</f>
        <v>197</v>
      </c>
      <c r="E37" s="90">
        <f>[2]Slutanvändning!$Q$3207</f>
        <v>0</v>
      </c>
      <c r="F37" s="105">
        <f>[2]Slutanvändning!$N$3208</f>
        <v>0</v>
      </c>
      <c r="G37" s="90">
        <f>[2]Slutanvändning!$N$3209</f>
        <v>0</v>
      </c>
      <c r="H37" s="90">
        <f>[2]Slutanvändning!$N$3210</f>
        <v>48012</v>
      </c>
      <c r="I37" s="90">
        <f>[2]Slutanvändning!$N$3211</f>
        <v>0</v>
      </c>
      <c r="J37" s="90">
        <v>0</v>
      </c>
      <c r="K37" s="90">
        <f>[2]Slutanvändning!$T$3207</f>
        <v>0</v>
      </c>
      <c r="L37" s="90">
        <f>[2]Slutanvändning!$U$3207</f>
        <v>0</v>
      </c>
      <c r="M37" s="90"/>
      <c r="N37" s="90">
        <v>0</v>
      </c>
      <c r="O37" s="90">
        <v>0</v>
      </c>
      <c r="P37" s="90">
        <f t="shared" si="4"/>
        <v>182433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[2]Slutanvändning!$N$3221</f>
        <v>61391</v>
      </c>
      <c r="C38" s="105">
        <f>[2]Slutanvändning!$N$3222</f>
        <v>21312</v>
      </c>
      <c r="D38" s="105">
        <f>[2]Slutanvändning!$N$3215</f>
        <v>0</v>
      </c>
      <c r="E38" s="90">
        <f>[2]Slutanvändning!$Q$3216</f>
        <v>0</v>
      </c>
      <c r="F38" s="105">
        <f>[2]Slutanvändning!$N$3217</f>
        <v>0</v>
      </c>
      <c r="G38" s="90">
        <f>[2]Slutanvändning!$N$3218</f>
        <v>0</v>
      </c>
      <c r="H38" s="90">
        <f>[2]Slutanvändning!$N$3219</f>
        <v>0</v>
      </c>
      <c r="I38" s="90">
        <f>[2]Slutanvändning!$N$3220</f>
        <v>0</v>
      </c>
      <c r="J38" s="90">
        <v>0</v>
      </c>
      <c r="K38" s="90">
        <f>[2]Slutanvändning!$T$3216</f>
        <v>0</v>
      </c>
      <c r="L38" s="90">
        <f>[2]Slutanvändning!$U$3216</f>
        <v>0</v>
      </c>
      <c r="M38" s="90"/>
      <c r="N38" s="90">
        <v>0</v>
      </c>
      <c r="O38" s="90">
        <v>0</v>
      </c>
      <c r="P38" s="90">
        <f t="shared" si="4"/>
        <v>82703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[2]Slutanvändning!$N$3230</f>
        <v>0</v>
      </c>
      <c r="C39" s="105">
        <f>[2]Slutanvändning!$N$3231</f>
        <v>9653</v>
      </c>
      <c r="D39" s="105">
        <f>[2]Slutanvändning!$N$3224</f>
        <v>0</v>
      </c>
      <c r="E39" s="90">
        <f>[2]Slutanvändning!$Q$3225</f>
        <v>0</v>
      </c>
      <c r="F39" s="105">
        <f>[2]Slutanvändning!$N$3226</f>
        <v>0</v>
      </c>
      <c r="G39" s="90">
        <f>[2]Slutanvändning!$N$3227</f>
        <v>0</v>
      </c>
      <c r="H39" s="90">
        <f>[2]Slutanvändning!$N$3228</f>
        <v>0</v>
      </c>
      <c r="I39" s="90">
        <f>[2]Slutanvändning!$N$3229</f>
        <v>0</v>
      </c>
      <c r="J39" s="90">
        <v>0</v>
      </c>
      <c r="K39" s="90">
        <f>[2]Slutanvändning!$T$3225</f>
        <v>0</v>
      </c>
      <c r="L39" s="90">
        <f>[2]Slutanvändning!$U$3225</f>
        <v>0</v>
      </c>
      <c r="M39" s="90"/>
      <c r="N39" s="90">
        <v>0</v>
      </c>
      <c r="O39" s="90">
        <v>0</v>
      </c>
      <c r="P39" s="90">
        <f>SUM(B39:N39)</f>
        <v>9653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120867</v>
      </c>
      <c r="C40" s="145">
        <f t="shared" ref="C40:O40" si="5">SUM(C32:C39)</f>
        <v>370903.8</v>
      </c>
      <c r="D40" s="145">
        <f t="shared" si="5"/>
        <v>283870.2</v>
      </c>
      <c r="E40" s="90">
        <f>[2]Slutanvändning!$Q$4052</f>
        <v>0</v>
      </c>
      <c r="F40" s="145">
        <f>SUM(F32:F39)</f>
        <v>0</v>
      </c>
      <c r="G40" s="90">
        <f t="shared" si="5"/>
        <v>79219</v>
      </c>
      <c r="H40" s="90">
        <f t="shared" si="5"/>
        <v>49215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904075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54 GWh</v>
      </c>
      <c r="T41" s="64"/>
    </row>
    <row r="42" spans="1:47">
      <c r="A42" s="46" t="s">
        <v>43</v>
      </c>
      <c r="B42" s="95">
        <f>B39+B38+B37</f>
        <v>72020</v>
      </c>
      <c r="C42" s="95">
        <f>C39+C38+C37</f>
        <v>154560</v>
      </c>
      <c r="D42" s="95">
        <f>D39+D38+D37</f>
        <v>197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48012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274789</v>
      </c>
      <c r="Q42" s="34"/>
      <c r="R42" s="41" t="s">
        <v>41</v>
      </c>
      <c r="S42" s="11" t="str">
        <f>ROUND(P42/1000,0) &amp;" GWh"</f>
        <v>275 GWh</v>
      </c>
      <c r="T42" s="42">
        <f>P42/P40</f>
        <v>0.30394491607444074</v>
      </c>
    </row>
    <row r="43" spans="1:47">
      <c r="A43" s="47" t="s">
        <v>45</v>
      </c>
      <c r="B43" s="121"/>
      <c r="C43" s="122">
        <f>C40+C24-C7+C46</f>
        <v>400576.10399999999</v>
      </c>
      <c r="D43" s="122">
        <f t="shared" ref="D43:O43" si="7">D11+D24+D40</f>
        <v>284470.2</v>
      </c>
      <c r="E43" s="122">
        <f t="shared" si="7"/>
        <v>0</v>
      </c>
      <c r="F43" s="122">
        <f t="shared" si="7"/>
        <v>0</v>
      </c>
      <c r="G43" s="122">
        <f t="shared" si="7"/>
        <v>84432</v>
      </c>
      <c r="H43" s="122">
        <f t="shared" si="7"/>
        <v>158786</v>
      </c>
      <c r="I43" s="122">
        <f t="shared" si="7"/>
        <v>8443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936707.304</v>
      </c>
      <c r="Q43" s="34"/>
      <c r="R43" s="41" t="s">
        <v>42</v>
      </c>
      <c r="S43" s="11" t="str">
        <f>ROUND(P36/1000,0) &amp;" GWh"</f>
        <v>132 GWh</v>
      </c>
      <c r="T43" s="63">
        <f>P36/P40</f>
        <v>0.14606642148051877</v>
      </c>
    </row>
    <row r="44" spans="1:47">
      <c r="A44" s="47" t="s">
        <v>46</v>
      </c>
      <c r="B44" s="97"/>
      <c r="C44" s="104">
        <f>C43/$P$43</f>
        <v>0.42764276769213705</v>
      </c>
      <c r="D44" s="104">
        <f t="shared" ref="D44:P44" si="8">D43/$P$43</f>
        <v>0.30369166417858956</v>
      </c>
      <c r="E44" s="104">
        <f t="shared" si="8"/>
        <v>0</v>
      </c>
      <c r="F44" s="104">
        <f t="shared" si="8"/>
        <v>0</v>
      </c>
      <c r="G44" s="104">
        <f t="shared" si="8"/>
        <v>9.0137014667710971E-2</v>
      </c>
      <c r="H44" s="104">
        <f t="shared" si="8"/>
        <v>0.16951506550865969</v>
      </c>
      <c r="I44" s="104">
        <f t="shared" si="8"/>
        <v>9.0134879529027347E-3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52 GWh</v>
      </c>
      <c r="T44" s="42">
        <f>P34/P40</f>
        <v>5.8007355584437134E-2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12 GWh</v>
      </c>
      <c r="T45" s="42">
        <f>P32/P40</f>
        <v>1.3674750435528026E-2</v>
      </c>
      <c r="U45" s="36"/>
    </row>
    <row r="46" spans="1:47">
      <c r="A46" s="48" t="s">
        <v>49</v>
      </c>
      <c r="B46" s="68">
        <f>B24-B40</f>
        <v>24407</v>
      </c>
      <c r="C46" s="68">
        <f>(C40+C24)*0.08</f>
        <v>29672.304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40 GWh</v>
      </c>
      <c r="T46" s="63">
        <f>P33/P40</f>
        <v>4.4427730000276527E-2</v>
      </c>
      <c r="U46" s="36"/>
    </row>
    <row r="47" spans="1:47">
      <c r="A47" s="48" t="s">
        <v>51</v>
      </c>
      <c r="B47" s="98">
        <f>B46/B24</f>
        <v>0.16800666327078487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392 GWh</v>
      </c>
      <c r="T47" s="63">
        <f>P35/P40</f>
        <v>0.4338788264247988</v>
      </c>
    </row>
    <row r="48" spans="1:47" ht="15" thickBot="1">
      <c r="A48" s="13"/>
      <c r="B48" s="99"/>
      <c r="C48" s="101"/>
      <c r="D48" s="101"/>
      <c r="E48" s="101"/>
      <c r="F48" s="102"/>
      <c r="G48" s="101"/>
      <c r="H48" s="101"/>
      <c r="I48" s="102"/>
      <c r="J48" s="101"/>
      <c r="K48" s="101"/>
      <c r="L48" s="101"/>
      <c r="M48" s="101"/>
      <c r="N48" s="102"/>
      <c r="O48" s="102"/>
      <c r="P48" s="102"/>
      <c r="Q48" s="87"/>
      <c r="R48" s="69" t="s">
        <v>50</v>
      </c>
      <c r="S48" s="11" t="str">
        <f>ROUND(P40/1000,0) &amp;" GWh"</f>
        <v>904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1"/>
      <c r="D49" s="101"/>
      <c r="E49" s="101"/>
      <c r="F49" s="102"/>
      <c r="G49" s="101"/>
      <c r="H49" s="101"/>
      <c r="I49" s="102"/>
      <c r="J49" s="101"/>
      <c r="K49" s="101"/>
      <c r="L49" s="101"/>
      <c r="M49" s="101"/>
      <c r="N49" s="102"/>
      <c r="O49" s="102"/>
      <c r="P49" s="102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99"/>
      <c r="C50" s="124"/>
      <c r="D50" s="101"/>
      <c r="E50" s="101"/>
      <c r="F50" s="102"/>
      <c r="G50" s="101"/>
      <c r="H50" s="101"/>
      <c r="I50" s="102"/>
      <c r="J50" s="101"/>
      <c r="K50" s="101"/>
      <c r="L50" s="101"/>
      <c r="M50" s="101"/>
      <c r="N50" s="102"/>
      <c r="O50" s="102"/>
      <c r="P50" s="102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J40" sqref="J4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79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[2]Solceller!$C$24</f>
        <v>228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[2]Elproduktion!$N$842</f>
        <v>0</v>
      </c>
      <c r="D7" s="90">
        <f>[2]Elproduktion!$N$843</f>
        <v>0</v>
      </c>
      <c r="E7" s="90">
        <f>[2]Elproduktion!$Q$844</f>
        <v>0</v>
      </c>
      <c r="F7" s="90">
        <f>[2]Elproduktion!$N$845</f>
        <v>0</v>
      </c>
      <c r="G7" s="90">
        <f>[2]Elproduktion!$R$846</f>
        <v>0</v>
      </c>
      <c r="H7" s="90">
        <f>[2]Elproduktion!$S$847</f>
        <v>0</v>
      </c>
      <c r="I7" s="90">
        <f>[2]Elproduktion!$N$848</f>
        <v>0</v>
      </c>
      <c r="J7" s="90">
        <f>[2]Elproduktion!$T$846</f>
        <v>0</v>
      </c>
      <c r="K7" s="90">
        <f>[2]Elproduktion!$U$844</f>
        <v>0</v>
      </c>
      <c r="L7" s="90">
        <f>[2]Elproduktion!$V$844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[2]Elproduktion!$N$850</f>
        <v>0</v>
      </c>
      <c r="D8" s="90">
        <f>[2]Elproduktion!$N$851</f>
        <v>0</v>
      </c>
      <c r="E8" s="90">
        <f>[2]Elproduktion!$Q$852</f>
        <v>0</v>
      </c>
      <c r="F8" s="90">
        <f>[2]Elproduktion!$N$853</f>
        <v>0</v>
      </c>
      <c r="G8" s="90">
        <f>[2]Elproduktion!$R$854</f>
        <v>0</v>
      </c>
      <c r="H8" s="90">
        <f>[2]Elproduktion!$S$855</f>
        <v>0</v>
      </c>
      <c r="I8" s="90">
        <f>[2]Elproduktion!$N$856</f>
        <v>0</v>
      </c>
      <c r="J8" s="90">
        <f>[2]Elproduktion!$T$854</f>
        <v>0</v>
      </c>
      <c r="K8" s="90">
        <f>[2]Elproduktion!$U$852</f>
        <v>0</v>
      </c>
      <c r="L8" s="90">
        <f>[2]Elproduktion!$V$852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[2]Elproduktion!$N$858</f>
        <v>35559</v>
      </c>
      <c r="D9" s="90">
        <f>[2]Elproduktion!$N$859</f>
        <v>0</v>
      </c>
      <c r="E9" s="90">
        <f>[2]Elproduktion!$Q$860</f>
        <v>0</v>
      </c>
      <c r="F9" s="90">
        <f>[2]Elproduktion!$N$861</f>
        <v>0</v>
      </c>
      <c r="G9" s="90">
        <f>[2]Elproduktion!$R$862</f>
        <v>0</v>
      </c>
      <c r="H9" s="90">
        <f>[2]Elproduktion!$S$863</f>
        <v>0</v>
      </c>
      <c r="I9" s="90">
        <f>[2]Elproduktion!$N$864</f>
        <v>0</v>
      </c>
      <c r="J9" s="90">
        <f>[2]Elproduktion!$T$862</f>
        <v>0</v>
      </c>
      <c r="K9" s="90">
        <f>[2]Elproduktion!$U$860</f>
        <v>0</v>
      </c>
      <c r="L9" s="90">
        <f>[2]Elproduktion!$V$860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[2]Elproduktion!$N$866</f>
        <v>0</v>
      </c>
      <c r="D10" s="90">
        <f>[2]Elproduktion!$N$867</f>
        <v>0</v>
      </c>
      <c r="E10" s="90">
        <f>[2]Elproduktion!$Q$868</f>
        <v>0</v>
      </c>
      <c r="F10" s="90">
        <f>[2]Elproduktion!$N$869</f>
        <v>0</v>
      </c>
      <c r="G10" s="90">
        <f>[2]Elproduktion!$R$870</f>
        <v>0</v>
      </c>
      <c r="H10" s="90">
        <f>[2]Elproduktion!$S$871</f>
        <v>0</v>
      </c>
      <c r="I10" s="90">
        <f>[2]Elproduktion!$N$872</f>
        <v>0</v>
      </c>
      <c r="J10" s="90">
        <f>[2]Elproduktion!$T$870</f>
        <v>0</v>
      </c>
      <c r="K10" s="90">
        <f>[2]Elproduktion!$U$868</f>
        <v>0</v>
      </c>
      <c r="L10" s="90">
        <f>[2]Elproduktion!$V$868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35787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1460 Bengtsfors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[2]Fjärrvärmeproduktion!$N$1178</f>
        <v>0</v>
      </c>
      <c r="C18" s="109"/>
      <c r="D18" s="108">
        <f>[2]Fjärrvärmeproduktion!$N$1179</f>
        <v>0</v>
      </c>
      <c r="E18" s="109">
        <f>[2]Fjärrvärmeproduktion!$Q$1180</f>
        <v>0</v>
      </c>
      <c r="F18" s="109">
        <f>[2]Fjärrvärmeproduktion!$N$1181</f>
        <v>0</v>
      </c>
      <c r="G18" s="109">
        <f>[2]Fjärrvärmeproduktion!$R$1182</f>
        <v>0</v>
      </c>
      <c r="H18" s="109">
        <f>[2]Fjärrvärmeproduktion!$S$1183</f>
        <v>0</v>
      </c>
      <c r="I18" s="109">
        <f>[2]Fjärrvärmeproduktion!$N$1184</f>
        <v>0</v>
      </c>
      <c r="J18" s="109">
        <f>[2]Fjärrvärmeproduktion!$T$1182</f>
        <v>0</v>
      </c>
      <c r="K18" s="109">
        <f>[2]Fjärrvärmeproduktion!$U$1180</f>
        <v>0</v>
      </c>
      <c r="L18" s="109">
        <f>[2]Fjärrvärmeproduktion!$V$1180</f>
        <v>0</v>
      </c>
      <c r="M18" s="109">
        <f>[2]Fjärrvärmeproduktion!$W$1183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1">
        <f>[2]Fjärrvärmeproduktion!$N$1186</f>
        <v>25100</v>
      </c>
      <c r="C19" s="109"/>
      <c r="D19" s="111">
        <f>[2]Fjärrvärmeproduktion!$N$1187</f>
        <v>900</v>
      </c>
      <c r="E19" s="109">
        <f>[2]Fjärrvärmeproduktion!$Q$1188</f>
        <v>0</v>
      </c>
      <c r="F19" s="109">
        <f>[2]Fjärrvärmeproduktion!$N$1189</f>
        <v>0</v>
      </c>
      <c r="G19" s="109">
        <f>[2]Fjärrvärmeproduktion!$R$1190</f>
        <v>0</v>
      </c>
      <c r="H19" s="138">
        <f>[2]Fjärrvärmeproduktion!$S$1191</f>
        <v>24800</v>
      </c>
      <c r="I19" s="109">
        <f>[2]Fjärrvärmeproduktion!$N$1192</f>
        <v>0</v>
      </c>
      <c r="J19" s="109">
        <f>[2]Fjärrvärmeproduktion!$T$1190</f>
        <v>0</v>
      </c>
      <c r="K19" s="109">
        <f>[2]Fjärrvärmeproduktion!$U$1188</f>
        <v>0</v>
      </c>
      <c r="L19" s="109">
        <f>[2]Fjärrvärmeproduktion!$V$1188</f>
        <v>0</v>
      </c>
      <c r="M19" s="109">
        <f>[2]Fjärrvärmeproduktion!$W$1191</f>
        <v>0</v>
      </c>
      <c r="N19" s="109"/>
      <c r="O19" s="109"/>
      <c r="P19" s="138">
        <f t="shared" ref="P19:P24" si="2">SUM(C19:O19)</f>
        <v>25700</v>
      </c>
      <c r="Q19" s="4"/>
      <c r="R19" s="4"/>
      <c r="S19" s="4"/>
      <c r="T19" s="4"/>
    </row>
    <row r="20" spans="1:34" ht="15.6">
      <c r="A20" s="5" t="s">
        <v>20</v>
      </c>
      <c r="B20" s="111">
        <f>[2]Fjärrvärmeproduktion!$N$1194</f>
        <v>0</v>
      </c>
      <c r="C20" s="109"/>
      <c r="D20" s="108">
        <f>[2]Fjärrvärmeproduktion!$N$1195</f>
        <v>0</v>
      </c>
      <c r="E20" s="109">
        <f>[2]Fjärrvärmeproduktion!$Q$1196</f>
        <v>0</v>
      </c>
      <c r="F20" s="109">
        <f>[2]Fjärrvärmeproduktion!$N$1197</f>
        <v>0</v>
      </c>
      <c r="G20" s="109">
        <f>[2]Fjärrvärmeproduktion!$R$1198</f>
        <v>0</v>
      </c>
      <c r="H20" s="109">
        <f>[2]Fjärrvärmeproduktion!$S$1199</f>
        <v>0</v>
      </c>
      <c r="I20" s="109">
        <f>[2]Fjärrvärmeproduktion!$N$1200</f>
        <v>0</v>
      </c>
      <c r="J20" s="109">
        <f>[2]Fjärrvärmeproduktion!$T$1198</f>
        <v>0</v>
      </c>
      <c r="K20" s="109">
        <f>[2]Fjärrvärmeproduktion!$U$1196</f>
        <v>0</v>
      </c>
      <c r="L20" s="109">
        <f>[2]Fjärrvärmeproduktion!$V$1196</f>
        <v>0</v>
      </c>
      <c r="M20" s="109">
        <f>[2]Fjärrvärmeproduktion!$W$1199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1">
        <f>[2]Fjärrvärmeproduktion!$N$1202</f>
        <v>0</v>
      </c>
      <c r="C21" s="109"/>
      <c r="D21" s="108">
        <f>[2]Fjärrvärmeproduktion!$N$1203</f>
        <v>0</v>
      </c>
      <c r="E21" s="109">
        <f>[2]Fjärrvärmeproduktion!$Q$1204</f>
        <v>0</v>
      </c>
      <c r="F21" s="109">
        <f>[2]Fjärrvärmeproduktion!$N$1205</f>
        <v>0</v>
      </c>
      <c r="G21" s="109">
        <f>[2]Fjärrvärmeproduktion!$R$1206</f>
        <v>0</v>
      </c>
      <c r="H21" s="109">
        <f>[2]Fjärrvärmeproduktion!$S$1207</f>
        <v>0</v>
      </c>
      <c r="I21" s="109">
        <f>[2]Fjärrvärmeproduktion!$N$1208</f>
        <v>0</v>
      </c>
      <c r="J21" s="109">
        <f>[2]Fjärrvärmeproduktion!$T$1206</f>
        <v>0</v>
      </c>
      <c r="K21" s="109">
        <f>[2]Fjärrvärmeproduktion!$U$1204</f>
        <v>0</v>
      </c>
      <c r="L21" s="109">
        <f>[2]Fjärrvärmeproduktion!$V$1204</f>
        <v>0</v>
      </c>
      <c r="M21" s="109">
        <f>[2]Fjärrvärmeproduktion!$W$1207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1">
        <f>[2]Fjärrvärmeproduktion!$N$1210</f>
        <v>5600</v>
      </c>
      <c r="C22" s="109"/>
      <c r="D22" s="108">
        <f>[2]Fjärrvärmeproduktion!$N$1211</f>
        <v>0</v>
      </c>
      <c r="E22" s="109">
        <f>[2]Fjärrvärmeproduktion!$Q$1212</f>
        <v>0</v>
      </c>
      <c r="F22" s="109">
        <f>[2]Fjärrvärmeproduktion!$N$1213</f>
        <v>0</v>
      </c>
      <c r="G22" s="109">
        <f>[2]Fjärrvärmeproduktion!$R$1214</f>
        <v>0</v>
      </c>
      <c r="H22" s="109">
        <f>[2]Fjärrvärmeproduktion!$S$1215</f>
        <v>0</v>
      </c>
      <c r="I22" s="109">
        <f>[2]Fjärrvärmeproduktion!$N$1216</f>
        <v>0</v>
      </c>
      <c r="J22" s="109">
        <f>[2]Fjärrvärmeproduktion!$T$1214</f>
        <v>0</v>
      </c>
      <c r="K22" s="109">
        <f>[2]Fjärrvärmeproduktion!$U$1212</f>
        <v>0</v>
      </c>
      <c r="L22" s="109">
        <f>[2]Fjärrvärmeproduktion!$V$1212</f>
        <v>0</v>
      </c>
      <c r="M22" s="109">
        <f>[2]Fjärrvärmeproduktion!$W$1215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1059 GWh</v>
      </c>
      <c r="T22" s="38"/>
      <c r="U22" s="36"/>
    </row>
    <row r="23" spans="1:34" ht="15.6">
      <c r="A23" s="5" t="s">
        <v>23</v>
      </c>
      <c r="B23" s="111">
        <f>[2]Fjärrvärmeproduktion!$N$1218</f>
        <v>0</v>
      </c>
      <c r="C23" s="109"/>
      <c r="D23" s="108">
        <f>[2]Fjärrvärmeproduktion!$N$1219</f>
        <v>0</v>
      </c>
      <c r="E23" s="109">
        <f>[2]Fjärrvärmeproduktion!$Q$1220</f>
        <v>0</v>
      </c>
      <c r="F23" s="109">
        <f>[2]Fjärrvärmeproduktion!$N$1221</f>
        <v>0</v>
      </c>
      <c r="G23" s="109">
        <f>[2]Fjärrvärmeproduktion!$R$1222</f>
        <v>0</v>
      </c>
      <c r="H23" s="109">
        <f>[2]Fjärrvärmeproduktion!$S$1223</f>
        <v>0</v>
      </c>
      <c r="I23" s="109">
        <f>[2]Fjärrvärmeproduktion!$N$1224</f>
        <v>0</v>
      </c>
      <c r="J23" s="109">
        <f>[2]Fjärrvärmeproduktion!$T$1222</f>
        <v>0</v>
      </c>
      <c r="K23" s="109">
        <f>[2]Fjärrvärmeproduktion!$U$1220</f>
        <v>0</v>
      </c>
      <c r="L23" s="109">
        <f>[2]Fjärrvärmeproduktion!$V$1220</f>
        <v>0</v>
      </c>
      <c r="M23" s="109">
        <f>[2]Fjärrvärmeproduktion!$W$1223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30700</v>
      </c>
      <c r="C24" s="109">
        <f t="shared" ref="C24:O24" si="3">SUM(C18:C23)</f>
        <v>0</v>
      </c>
      <c r="D24" s="138">
        <f t="shared" si="3"/>
        <v>900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46">
        <f t="shared" si="3"/>
        <v>24800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6">
        <f t="shared" si="2"/>
        <v>25700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314 GWh</v>
      </c>
      <c r="T25" s="42">
        <f>C$44</f>
        <v>0.29658536537451102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126 GWh</v>
      </c>
      <c r="T26" s="42">
        <f>D$44</f>
        <v>0.11932157934718896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96 GWh</v>
      </c>
      <c r="T28" s="42">
        <f>F$44</f>
        <v>9.0901236323456064E-2</v>
      </c>
      <c r="U28" s="36"/>
    </row>
    <row r="29" spans="1:34" ht="15.6">
      <c r="A29" s="79" t="str">
        <f>A2</f>
        <v>1460 Bengtsfors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29 GWh</v>
      </c>
      <c r="T29" s="42">
        <f>G$44</f>
        <v>2.7284896900509763E-2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165 GWh</v>
      </c>
      <c r="T30" s="42">
        <f>H$44</f>
        <v>0.15541312558340134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8">
        <f>[2]Slutanvändning!$N$1709</f>
        <v>0</v>
      </c>
      <c r="C32" s="108">
        <f>[2]Slutanvändning!$N$1710</f>
        <v>5104</v>
      </c>
      <c r="D32" s="108">
        <f>[2]Slutanvändning!$N$1703</f>
        <v>2254</v>
      </c>
      <c r="E32" s="109">
        <f>[2]Slutanvändning!$Q$1704</f>
        <v>0</v>
      </c>
      <c r="F32" s="108">
        <f>[2]Slutanvändning!$N$1705</f>
        <v>0</v>
      </c>
      <c r="G32" s="108">
        <f>[2]Slutanvändning!$N$1706</f>
        <v>523</v>
      </c>
      <c r="H32" s="108">
        <f>[2]Slutanvändning!$N$1707</f>
        <v>0</v>
      </c>
      <c r="I32" s="109">
        <f>[2]Slutanvändning!$N$1708</f>
        <v>0</v>
      </c>
      <c r="J32" s="109">
        <v>0</v>
      </c>
      <c r="K32" s="109">
        <f>[2]Slutanvändning!$T$1704</f>
        <v>0</v>
      </c>
      <c r="L32" s="109">
        <f>[2]Slutanvändning!$U$1704</f>
        <v>0</v>
      </c>
      <c r="M32" s="109"/>
      <c r="N32" s="109">
        <v>0</v>
      </c>
      <c r="O32" s="109">
        <v>0</v>
      </c>
      <c r="P32" s="109">
        <f t="shared" ref="P32:P38" si="4">SUM(B32:N32)</f>
        <v>7881</v>
      </c>
      <c r="Q32" s="33"/>
      <c r="R32" s="86" t="str">
        <f>J30</f>
        <v>Avlutar</v>
      </c>
      <c r="S32" s="61" t="str">
        <f>ROUND(J43/1000,0) &amp;" GWh"</f>
        <v>329 GWh</v>
      </c>
      <c r="T32" s="42">
        <f>J$44</f>
        <v>0.310493796470933</v>
      </c>
      <c r="U32" s="36"/>
    </row>
    <row r="33" spans="1:47" ht="15.6">
      <c r="A33" s="5" t="s">
        <v>33</v>
      </c>
      <c r="B33" s="112">
        <f>[2]Slutanvändning!$N$1718</f>
        <v>2680.7572137474731</v>
      </c>
      <c r="C33" s="118">
        <f>[2]Slutanvändning!$N$1719</f>
        <v>210058.84278625253</v>
      </c>
      <c r="D33" s="141">
        <f>[2]Slutanvändning!$N$1712</f>
        <v>24700</v>
      </c>
      <c r="E33" s="109">
        <f>[2]Slutanvändning!$Q$1713</f>
        <v>0</v>
      </c>
      <c r="F33" s="141">
        <f>[2]Slutanvändning!$N$1714</f>
        <v>96245.4</v>
      </c>
      <c r="G33" s="141">
        <v>0</v>
      </c>
      <c r="H33" s="141">
        <f>[2]Slutanvändning!$N$1716</f>
        <v>114838</v>
      </c>
      <c r="I33" s="109">
        <f>[2]Slutanvändning!$N$1717</f>
        <v>0</v>
      </c>
      <c r="J33" s="139">
        <f>[2]Slutanvändning!$S$1715</f>
        <v>328748</v>
      </c>
      <c r="K33" s="109">
        <f>[2]Slutanvändning!$T$1713</f>
        <v>0</v>
      </c>
      <c r="L33" s="109">
        <f>[2]Slutanvändning!$U$1713</f>
        <v>0</v>
      </c>
      <c r="M33" s="109"/>
      <c r="N33" s="109">
        <v>0</v>
      </c>
      <c r="O33" s="109">
        <v>0</v>
      </c>
      <c r="P33" s="158">
        <f t="shared" si="4"/>
        <v>777271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2">
        <f>[2]Slutanvändning!$N$1727</f>
        <v>10319.242786252527</v>
      </c>
      <c r="C34" s="118">
        <f>[2]Slutanvändning!$N$1728</f>
        <v>8036.7572137474726</v>
      </c>
      <c r="D34" s="108">
        <f>[2]Slutanvändning!$N$1721</f>
        <v>79</v>
      </c>
      <c r="E34" s="109">
        <f>[2]Slutanvändning!$Q$1722</f>
        <v>0</v>
      </c>
      <c r="F34" s="108">
        <f>[2]Slutanvändning!$N$1723</f>
        <v>0</v>
      </c>
      <c r="G34" s="108">
        <f>[2]Slutanvändning!$N$1724</f>
        <v>0</v>
      </c>
      <c r="H34" s="108">
        <f>[2]Slutanvändning!$N$1725</f>
        <v>0</v>
      </c>
      <c r="I34" s="109">
        <f>[2]Slutanvändning!$N$1726</f>
        <v>0</v>
      </c>
      <c r="J34" s="109">
        <v>0</v>
      </c>
      <c r="K34" s="109">
        <f>[2]Slutanvändning!$T$1722</f>
        <v>0</v>
      </c>
      <c r="L34" s="109">
        <f>[2]Slutanvändning!$U$1722</f>
        <v>0</v>
      </c>
      <c r="M34" s="109"/>
      <c r="N34" s="109">
        <v>0</v>
      </c>
      <c r="O34" s="109">
        <v>0</v>
      </c>
      <c r="P34" s="109">
        <f t="shared" si="4"/>
        <v>18435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8">
        <f>[2]Slutanvändning!$N$1736</f>
        <v>0</v>
      </c>
      <c r="C35" s="118">
        <f>[2]Slutanvändning!$N$1737</f>
        <v>170.4</v>
      </c>
      <c r="D35" s="118">
        <f>[2]Slutanvändning!$N$1730</f>
        <v>96921.600000000006</v>
      </c>
      <c r="E35" s="109">
        <f>[2]Slutanvändning!$Q$1731</f>
        <v>0</v>
      </c>
      <c r="F35" s="108">
        <f>[2]Slutanvändning!$N$1732</f>
        <v>0</v>
      </c>
      <c r="G35" s="108">
        <f>[2]Slutanvändning!$N$1733</f>
        <v>28366</v>
      </c>
      <c r="H35" s="108">
        <f>[2]Slutanvändning!$N$1734</f>
        <v>0</v>
      </c>
      <c r="I35" s="109">
        <f>[2]Slutanvändning!$N$1735</f>
        <v>0</v>
      </c>
      <c r="J35" s="109">
        <v>0</v>
      </c>
      <c r="K35" s="109">
        <f>[2]Slutanvändning!$T$1731</f>
        <v>0</v>
      </c>
      <c r="L35" s="109">
        <f>[2]Slutanvändning!$U$1731</f>
        <v>0</v>
      </c>
      <c r="M35" s="109"/>
      <c r="N35" s="109">
        <v>0</v>
      </c>
      <c r="O35" s="109">
        <v>0</v>
      </c>
      <c r="P35" s="109">
        <f>SUM(B35:N35)</f>
        <v>125458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1">
        <f>[2]Slutanvändning!$N$1745</f>
        <v>0</v>
      </c>
      <c r="C36" s="118">
        <f>[2]Slutanvändning!$N$1746</f>
        <v>15743</v>
      </c>
      <c r="D36" s="108">
        <f>[2]Slutanvändning!$N$1739</f>
        <v>1149</v>
      </c>
      <c r="E36" s="109">
        <f>[2]Slutanvändning!$Q$1740</f>
        <v>0</v>
      </c>
      <c r="F36" s="108">
        <f>[2]Slutanvändning!$N$1741</f>
        <v>0</v>
      </c>
      <c r="G36" s="108">
        <f>[2]Slutanvändning!$N$1742</f>
        <v>0</v>
      </c>
      <c r="H36" s="108">
        <f>[2]Slutanvändning!$N$1743</f>
        <v>0</v>
      </c>
      <c r="I36" s="109">
        <f>[2]Slutanvändning!$N$1744</f>
        <v>0</v>
      </c>
      <c r="J36" s="109">
        <v>0</v>
      </c>
      <c r="K36" s="109">
        <f>[2]Slutanvändning!$T$1740</f>
        <v>0</v>
      </c>
      <c r="L36" s="109">
        <f>[2]Slutanvändning!$U$1740</f>
        <v>0</v>
      </c>
      <c r="M36" s="109"/>
      <c r="N36" s="109">
        <v>0</v>
      </c>
      <c r="O36" s="109">
        <v>0</v>
      </c>
      <c r="P36" s="109">
        <f t="shared" si="4"/>
        <v>16892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[2]Slutanvändning!$N$1754</f>
        <v>2600</v>
      </c>
      <c r="C37" s="118">
        <f>[2]Slutanvändning!$N$1755</f>
        <v>36998</v>
      </c>
      <c r="D37" s="118">
        <f>[2]Slutanvändning!$N$1748</f>
        <v>333</v>
      </c>
      <c r="E37" s="109">
        <f>[2]Slutanvändning!$Q$1749</f>
        <v>0</v>
      </c>
      <c r="F37" s="108">
        <f>[2]Slutanvändning!$N$1750</f>
        <v>0</v>
      </c>
      <c r="G37" s="108">
        <f>[2]Slutanvändning!$N$1751</f>
        <v>0</v>
      </c>
      <c r="H37" s="108">
        <f>[2]Slutanvändning!$N$1752</f>
        <v>24912</v>
      </c>
      <c r="I37" s="109">
        <f>[2]Slutanvändning!$N$1753</f>
        <v>0</v>
      </c>
      <c r="J37" s="109">
        <v>0</v>
      </c>
      <c r="K37" s="109">
        <f>[2]Slutanvändning!$T$1749</f>
        <v>0</v>
      </c>
      <c r="L37" s="109">
        <f>[2]Slutanvändning!$U$1749</f>
        <v>0</v>
      </c>
      <c r="M37" s="109"/>
      <c r="N37" s="109">
        <v>0</v>
      </c>
      <c r="O37" s="109">
        <v>0</v>
      </c>
      <c r="P37" s="109">
        <f t="shared" si="4"/>
        <v>64843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[2]Slutanvändning!$N$1763</f>
        <v>9200</v>
      </c>
      <c r="C38" s="118">
        <f>[2]Slutanvändning!$N$1764</f>
        <v>7713</v>
      </c>
      <c r="D38" s="108">
        <f>[2]Slutanvändning!$N$1757</f>
        <v>0</v>
      </c>
      <c r="E38" s="109">
        <f>[2]Slutanvändning!$Q$1758</f>
        <v>0</v>
      </c>
      <c r="F38" s="108">
        <f>[2]Slutanvändning!$N$1759</f>
        <v>0</v>
      </c>
      <c r="G38" s="108">
        <f>[2]Slutanvändning!$N$1760</f>
        <v>0</v>
      </c>
      <c r="H38" s="108">
        <f>[2]Slutanvändning!$N$1761</f>
        <v>0</v>
      </c>
      <c r="I38" s="109">
        <f>[2]Slutanvändning!$N$1762</f>
        <v>0</v>
      </c>
      <c r="J38" s="109">
        <v>0</v>
      </c>
      <c r="K38" s="109">
        <f>[2]Slutanvändning!$T$1758</f>
        <v>0</v>
      </c>
      <c r="L38" s="109">
        <f>[2]Slutanvändning!$U$1758</f>
        <v>0</v>
      </c>
      <c r="M38" s="109"/>
      <c r="N38" s="109">
        <v>0</v>
      </c>
      <c r="O38" s="109">
        <v>0</v>
      </c>
      <c r="P38" s="109">
        <f t="shared" si="4"/>
        <v>16913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8">
        <f>[2]Slutanvändning!$N$1772</f>
        <v>0</v>
      </c>
      <c r="C39" s="108">
        <f>[2]Slutanvändning!$N$1773</f>
        <v>6937</v>
      </c>
      <c r="D39" s="108">
        <f>[2]Slutanvändning!$N$1766</f>
        <v>0</v>
      </c>
      <c r="E39" s="109">
        <f>[2]Slutanvändning!$Q$1767</f>
        <v>0</v>
      </c>
      <c r="F39" s="108">
        <f>[2]Slutanvändning!$N$1768</f>
        <v>0</v>
      </c>
      <c r="G39" s="108">
        <f>[2]Slutanvändning!$N$1769</f>
        <v>0</v>
      </c>
      <c r="H39" s="108">
        <f>[2]Slutanvändning!$N$1770</f>
        <v>0</v>
      </c>
      <c r="I39" s="109">
        <f>[2]Slutanvändning!$N$1771</f>
        <v>0</v>
      </c>
      <c r="J39" s="109">
        <v>0</v>
      </c>
      <c r="K39" s="109">
        <f>[2]Slutanvändning!$T$1767</f>
        <v>0</v>
      </c>
      <c r="L39" s="109">
        <f>[2]Slutanvändning!$U$1767</f>
        <v>0</v>
      </c>
      <c r="M39" s="109"/>
      <c r="N39" s="109">
        <v>0</v>
      </c>
      <c r="O39" s="109">
        <v>0</v>
      </c>
      <c r="P39" s="109">
        <f>SUM(B39:N39)</f>
        <v>6937</v>
      </c>
      <c r="Q39" s="33"/>
      <c r="R39" s="41"/>
      <c r="S39" s="10"/>
      <c r="T39" s="64"/>
    </row>
    <row r="40" spans="1:47" ht="15.6">
      <c r="A40" s="5" t="s">
        <v>14</v>
      </c>
      <c r="B40" s="146">
        <f>SUM(B32:B39)</f>
        <v>24800</v>
      </c>
      <c r="C40" s="109">
        <f t="shared" ref="C40:O40" si="5">SUM(C32:C39)</f>
        <v>290761</v>
      </c>
      <c r="D40" s="143">
        <f t="shared" si="5"/>
        <v>125436.6</v>
      </c>
      <c r="E40" s="109">
        <f t="shared" si="5"/>
        <v>0</v>
      </c>
      <c r="F40" s="143">
        <f>SUM(F32:F39)</f>
        <v>96245.4</v>
      </c>
      <c r="G40" s="147">
        <f t="shared" si="5"/>
        <v>28889</v>
      </c>
      <c r="H40" s="143">
        <f t="shared" si="5"/>
        <v>139750</v>
      </c>
      <c r="I40" s="109">
        <f t="shared" si="5"/>
        <v>0</v>
      </c>
      <c r="J40" s="139">
        <f t="shared" si="5"/>
        <v>328748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2">
        <f>SUM(B40:N40)</f>
        <v>1034630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29 GWh</v>
      </c>
      <c r="T41" s="64"/>
    </row>
    <row r="42" spans="1:47">
      <c r="A42" s="46" t="s">
        <v>43</v>
      </c>
      <c r="B42" s="113">
        <f>B39+B38+B37</f>
        <v>11800</v>
      </c>
      <c r="C42" s="113">
        <f>C39+C38+C37</f>
        <v>51648</v>
      </c>
      <c r="D42" s="113">
        <f>D39+D38+D37</f>
        <v>333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24912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88693</v>
      </c>
      <c r="Q42" s="34"/>
      <c r="R42" s="41" t="s">
        <v>41</v>
      </c>
      <c r="S42" s="11" t="str">
        <f>ROUND(P42/1000,0) &amp;" GWh"</f>
        <v>89 GWh</v>
      </c>
      <c r="T42" s="42">
        <f>P42/P40</f>
        <v>8.5724365232015307E-2</v>
      </c>
    </row>
    <row r="43" spans="1:47">
      <c r="A43" s="47" t="s">
        <v>45</v>
      </c>
      <c r="B43" s="115"/>
      <c r="C43" s="116">
        <f>C40+C24-C7+C46</f>
        <v>314021.88</v>
      </c>
      <c r="D43" s="116">
        <f t="shared" ref="D43:O43" si="7">D11+D24+D40</f>
        <v>126336.6</v>
      </c>
      <c r="E43" s="116">
        <f t="shared" si="7"/>
        <v>0</v>
      </c>
      <c r="F43" s="116">
        <f t="shared" si="7"/>
        <v>96245.4</v>
      </c>
      <c r="G43" s="116">
        <f t="shared" si="7"/>
        <v>28889</v>
      </c>
      <c r="H43" s="116">
        <f t="shared" si="7"/>
        <v>164550</v>
      </c>
      <c r="I43" s="116">
        <f t="shared" si="7"/>
        <v>0</v>
      </c>
      <c r="J43" s="116">
        <f t="shared" si="7"/>
        <v>328748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1058790.8799999999</v>
      </c>
      <c r="Q43" s="34"/>
      <c r="R43" s="41" t="s">
        <v>42</v>
      </c>
      <c r="S43" s="11" t="str">
        <f>ROUND(P36/1000,0) &amp;" GWh"</f>
        <v>17 GWh</v>
      </c>
      <c r="T43" s="63">
        <f>P36/P40</f>
        <v>1.6326609512579377E-2</v>
      </c>
    </row>
    <row r="44" spans="1:47">
      <c r="A44" s="47" t="s">
        <v>46</v>
      </c>
      <c r="B44" s="97"/>
      <c r="C44" s="104">
        <f>C43/$P$43</f>
        <v>0.29658536537451102</v>
      </c>
      <c r="D44" s="104">
        <f t="shared" ref="D44:P44" si="8">D43/$P$43</f>
        <v>0.11932157934718896</v>
      </c>
      <c r="E44" s="104">
        <f t="shared" si="8"/>
        <v>0</v>
      </c>
      <c r="F44" s="104">
        <f t="shared" si="8"/>
        <v>9.0901236323456064E-2</v>
      </c>
      <c r="G44" s="104">
        <f t="shared" si="8"/>
        <v>2.7284896900509763E-2</v>
      </c>
      <c r="H44" s="104">
        <f t="shared" si="8"/>
        <v>0.15541312558340134</v>
      </c>
      <c r="I44" s="104">
        <f t="shared" si="8"/>
        <v>0</v>
      </c>
      <c r="J44" s="104">
        <f t="shared" si="8"/>
        <v>0.310493796470933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18 GWh</v>
      </c>
      <c r="T44" s="42">
        <f>P34/P40</f>
        <v>1.7817963909803506E-2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8 GWh</v>
      </c>
      <c r="T45" s="42">
        <f>P32/P40</f>
        <v>7.6172158162821487E-3</v>
      </c>
      <c r="U45" s="36"/>
    </row>
    <row r="46" spans="1:47">
      <c r="A46" s="48" t="s">
        <v>49</v>
      </c>
      <c r="B46" s="68">
        <f>B24-B40</f>
        <v>5900</v>
      </c>
      <c r="C46" s="68">
        <f>(C40+C24)*0.08</f>
        <v>23260.880000000001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777 GWh</v>
      </c>
      <c r="T46" s="63">
        <f>P33/P40</f>
        <v>0.75125503803291993</v>
      </c>
      <c r="U46" s="36"/>
    </row>
    <row r="47" spans="1:47">
      <c r="A47" s="48" t="s">
        <v>51</v>
      </c>
      <c r="B47" s="98">
        <f>B46/B24</f>
        <v>0.19218241042345277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125 GWh</v>
      </c>
      <c r="T47" s="63">
        <f>P35/P40</f>
        <v>0.12125880749639968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1035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99"/>
      <c r="C50" s="119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80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[2]Solceller!$C$18</f>
        <v>209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[2]Elproduktion!$N$602</f>
        <v>0</v>
      </c>
      <c r="D7" s="90">
        <f>[2]Elproduktion!$N$603</f>
        <v>0</v>
      </c>
      <c r="E7" s="90">
        <f>[2]Elproduktion!$Q$604</f>
        <v>0</v>
      </c>
      <c r="F7" s="90">
        <f>[2]Elproduktion!$N$605</f>
        <v>0</v>
      </c>
      <c r="G7" s="90">
        <f>[2]Elproduktion!$R$606</f>
        <v>0</v>
      </c>
      <c r="H7" s="90">
        <f>[2]Elproduktion!$S$607</f>
        <v>0</v>
      </c>
      <c r="I7" s="90">
        <f>[2]Elproduktion!$N$608</f>
        <v>0</v>
      </c>
      <c r="J7" s="90">
        <f>[2]Elproduktion!$T$606</f>
        <v>0</v>
      </c>
      <c r="K7" s="90">
        <f>[2]Elproduktion!$U$604</f>
        <v>0</v>
      </c>
      <c r="L7" s="90">
        <f>[2]Elproduktion!$V$604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[2]Elproduktion!$N$610</f>
        <v>0</v>
      </c>
      <c r="D8" s="90">
        <f>[2]Elproduktion!$N$611</f>
        <v>0</v>
      </c>
      <c r="E8" s="90">
        <f>[2]Elproduktion!$Q$612</f>
        <v>0</v>
      </c>
      <c r="F8" s="90">
        <f>[2]Elproduktion!$N$613</f>
        <v>0</v>
      </c>
      <c r="G8" s="90">
        <f>[2]Elproduktion!$R$614</f>
        <v>0</v>
      </c>
      <c r="H8" s="90">
        <f>[2]Elproduktion!$S$615</f>
        <v>0</v>
      </c>
      <c r="I8" s="90">
        <f>[2]Elproduktion!$N$616</f>
        <v>0</v>
      </c>
      <c r="J8" s="90">
        <f>[2]Elproduktion!$T$614</f>
        <v>0</v>
      </c>
      <c r="K8" s="90">
        <f>[2]Elproduktion!$U$612</f>
        <v>0</v>
      </c>
      <c r="L8" s="90">
        <f>[2]Elproduktion!$V$612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[2]Elproduktion!$N$618</f>
        <v>4383</v>
      </c>
      <c r="D9" s="90">
        <f>[2]Elproduktion!$N$619</f>
        <v>0</v>
      </c>
      <c r="E9" s="90">
        <f>[2]Elproduktion!$Q$620</f>
        <v>0</v>
      </c>
      <c r="F9" s="90">
        <f>[2]Elproduktion!$N$621</f>
        <v>0</v>
      </c>
      <c r="G9" s="90">
        <f>[2]Elproduktion!$R$622</f>
        <v>0</v>
      </c>
      <c r="H9" s="90">
        <f>[2]Elproduktion!$S$623</f>
        <v>0</v>
      </c>
      <c r="I9" s="90">
        <f>[2]Elproduktion!$N$624</f>
        <v>0</v>
      </c>
      <c r="J9" s="90">
        <f>[2]Elproduktion!$T$622</f>
        <v>0</v>
      </c>
      <c r="K9" s="90">
        <f>[2]Elproduktion!$U$620</f>
        <v>0</v>
      </c>
      <c r="L9" s="90">
        <f>[2]Elproduktion!$V$620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[2]Elproduktion!$N$626</f>
        <v>0</v>
      </c>
      <c r="D10" s="90">
        <f>[2]Elproduktion!$N$627</f>
        <v>0</v>
      </c>
      <c r="E10" s="90">
        <f>[2]Elproduktion!$Q$628</f>
        <v>0</v>
      </c>
      <c r="F10" s="90">
        <f>[2]Elproduktion!$N$629</f>
        <v>0</v>
      </c>
      <c r="G10" s="90">
        <f>[2]Elproduktion!$R$630</f>
        <v>0</v>
      </c>
      <c r="H10" s="90">
        <f>[2]Elproduktion!$S$631</f>
        <v>0</v>
      </c>
      <c r="I10" s="90">
        <f>[2]Elproduktion!$N$632</f>
        <v>0</v>
      </c>
      <c r="J10" s="90">
        <f>[2]Elproduktion!$T$630</f>
        <v>0</v>
      </c>
      <c r="K10" s="90">
        <f>[2]Elproduktion!$U$628</f>
        <v>0</v>
      </c>
      <c r="L10" s="90">
        <f>[2]Elproduktion!$V$628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4592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1443 Bollebygd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[2]Fjärrvärmeproduktion!$N$842</f>
        <v>0</v>
      </c>
      <c r="C18" s="109"/>
      <c r="D18" s="109">
        <f>[2]Fjärrvärmeproduktion!$N$843</f>
        <v>0</v>
      </c>
      <c r="E18" s="109">
        <f>[2]Fjärrvärmeproduktion!$Q$844</f>
        <v>0</v>
      </c>
      <c r="F18" s="109">
        <f>[2]Fjärrvärmeproduktion!$N$845</f>
        <v>0</v>
      </c>
      <c r="G18" s="109">
        <f>[2]Fjärrvärmeproduktion!$R$846</f>
        <v>0</v>
      </c>
      <c r="H18" s="109">
        <f>[2]Fjärrvärmeproduktion!$S$847</f>
        <v>0</v>
      </c>
      <c r="I18" s="109">
        <f>[2]Fjärrvärmeproduktion!$N$848</f>
        <v>0</v>
      </c>
      <c r="J18" s="109">
        <f>[2]Fjärrvärmeproduktion!$T$846</f>
        <v>0</v>
      </c>
      <c r="K18" s="109">
        <f>[2]Fjärrvärmeproduktion!$U$844</f>
        <v>0</v>
      </c>
      <c r="L18" s="109">
        <f>[2]Fjärrvärmeproduktion!$V$844</f>
        <v>0</v>
      </c>
      <c r="M18" s="109">
        <f>[2]Fjärrvärmeproduktion!$W$847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8">
        <f>[2]Fjärrvärmeproduktion!$N$850</f>
        <v>6676.75</v>
      </c>
      <c r="C19" s="109"/>
      <c r="D19" s="109">
        <f>[2]Fjärrvärmeproduktion!$N$851</f>
        <v>0</v>
      </c>
      <c r="E19" s="109">
        <f>[2]Fjärrvärmeproduktion!$Q$852</f>
        <v>0</v>
      </c>
      <c r="F19" s="109">
        <f>[2]Fjärrvärmeproduktion!$N$853</f>
        <v>0</v>
      </c>
      <c r="G19" s="109">
        <f>[2]Fjärrvärmeproduktion!$R$854</f>
        <v>0</v>
      </c>
      <c r="H19" s="142">
        <f>[2]Fjärrvärmeproduktion!$S$855</f>
        <v>7579.75</v>
      </c>
      <c r="I19" s="109">
        <f>[2]Fjärrvärmeproduktion!$N$856</f>
        <v>0</v>
      </c>
      <c r="J19" s="109">
        <f>[2]Fjärrvärmeproduktion!$T$854</f>
        <v>0</v>
      </c>
      <c r="K19" s="109">
        <f>[2]Fjärrvärmeproduktion!$U$852</f>
        <v>0</v>
      </c>
      <c r="L19" s="109">
        <f>[2]Fjärrvärmeproduktion!$V$852</f>
        <v>0</v>
      </c>
      <c r="M19" s="109">
        <f>[2]Fjärrvärmeproduktion!$W$855</f>
        <v>0</v>
      </c>
      <c r="N19" s="109"/>
      <c r="O19" s="109"/>
      <c r="P19" s="142">
        <f t="shared" ref="P19:P24" si="2">SUM(C19:O19)</f>
        <v>7579.75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[2]Fjärrvärmeproduktion!$N$858</f>
        <v>0</v>
      </c>
      <c r="C20" s="109"/>
      <c r="D20" s="109">
        <f>[2]Fjärrvärmeproduktion!$N$859</f>
        <v>0</v>
      </c>
      <c r="E20" s="109">
        <f>[2]Fjärrvärmeproduktion!$Q$860</f>
        <v>0</v>
      </c>
      <c r="F20" s="109">
        <f>[2]Fjärrvärmeproduktion!$N$861</f>
        <v>0</v>
      </c>
      <c r="G20" s="109">
        <f>[2]Fjärrvärmeproduktion!$R$862</f>
        <v>0</v>
      </c>
      <c r="H20" s="109">
        <f>[2]Fjärrvärmeproduktion!$S$863</f>
        <v>0</v>
      </c>
      <c r="I20" s="109">
        <f>[2]Fjärrvärmeproduktion!$N$864</f>
        <v>0</v>
      </c>
      <c r="J20" s="109">
        <f>[2]Fjärrvärmeproduktion!$T$862</f>
        <v>0</v>
      </c>
      <c r="K20" s="109">
        <f>[2]Fjärrvärmeproduktion!$U$860</f>
        <v>0</v>
      </c>
      <c r="L20" s="109">
        <f>[2]Fjärrvärmeproduktion!$V$860</f>
        <v>0</v>
      </c>
      <c r="M20" s="109">
        <f>[2]Fjärrvärmeproduktion!$W$863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[2]Fjärrvärmeproduktion!$N$866</f>
        <v>0</v>
      </c>
      <c r="C21" s="109"/>
      <c r="D21" s="109">
        <f>[2]Fjärrvärmeproduktion!$N$867</f>
        <v>0</v>
      </c>
      <c r="E21" s="109">
        <f>[2]Fjärrvärmeproduktion!$Q$868</f>
        <v>0</v>
      </c>
      <c r="F21" s="109">
        <f>[2]Fjärrvärmeproduktion!$N$869</f>
        <v>0</v>
      </c>
      <c r="G21" s="109">
        <f>[2]Fjärrvärmeproduktion!$R$870</f>
        <v>0</v>
      </c>
      <c r="H21" s="109">
        <f>[2]Fjärrvärmeproduktion!$S$871</f>
        <v>0</v>
      </c>
      <c r="I21" s="109">
        <f>[2]Fjärrvärmeproduktion!$N$872</f>
        <v>0</v>
      </c>
      <c r="J21" s="109">
        <f>[2]Fjärrvärmeproduktion!$T$870</f>
        <v>0</v>
      </c>
      <c r="K21" s="109">
        <f>[2]Fjärrvärmeproduktion!$U$868</f>
        <v>0</v>
      </c>
      <c r="L21" s="109">
        <f>[2]Fjärrvärmeproduktion!$V$868</f>
        <v>0</v>
      </c>
      <c r="M21" s="109">
        <f>[2]Fjärrvärmeproduktion!$W$871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[2]Fjärrvärmeproduktion!$N$874</f>
        <v>0</v>
      </c>
      <c r="C22" s="109"/>
      <c r="D22" s="109">
        <f>[2]Fjärrvärmeproduktion!$N$875</f>
        <v>0</v>
      </c>
      <c r="E22" s="109">
        <f>[2]Fjärrvärmeproduktion!$Q$876</f>
        <v>0</v>
      </c>
      <c r="F22" s="109">
        <f>[2]Fjärrvärmeproduktion!$N$877</f>
        <v>0</v>
      </c>
      <c r="G22" s="109">
        <f>[2]Fjärrvärmeproduktion!$R$878</f>
        <v>0</v>
      </c>
      <c r="H22" s="109">
        <f>[2]Fjärrvärmeproduktion!$S$879</f>
        <v>0</v>
      </c>
      <c r="I22" s="109">
        <f>[2]Fjärrvärmeproduktion!$N$880</f>
        <v>0</v>
      </c>
      <c r="J22" s="109">
        <f>[2]Fjärrvärmeproduktion!$T$878</f>
        <v>0</v>
      </c>
      <c r="K22" s="109">
        <f>[2]Fjärrvärmeproduktion!$U$876</f>
        <v>0</v>
      </c>
      <c r="L22" s="109">
        <f>[2]Fjärrvärmeproduktion!$V$876</f>
        <v>0</v>
      </c>
      <c r="M22" s="109">
        <f>[2]Fjärrvärmeproduktion!$W$879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236 GWh</v>
      </c>
      <c r="T22" s="38"/>
      <c r="U22" s="36"/>
    </row>
    <row r="23" spans="1:34" ht="15.6">
      <c r="A23" s="5" t="s">
        <v>23</v>
      </c>
      <c r="B23" s="118">
        <f>[2]Fjärrvärmeproduktion!$N$882</f>
        <v>0</v>
      </c>
      <c r="C23" s="109"/>
      <c r="D23" s="109">
        <f>[2]Fjärrvärmeproduktion!$N$883</f>
        <v>0</v>
      </c>
      <c r="E23" s="109">
        <f>[2]Fjärrvärmeproduktion!$Q$884</f>
        <v>0</v>
      </c>
      <c r="F23" s="109">
        <f>[2]Fjärrvärmeproduktion!$N$885</f>
        <v>0</v>
      </c>
      <c r="G23" s="109">
        <f>[2]Fjärrvärmeproduktion!$R$886</f>
        <v>0</v>
      </c>
      <c r="H23" s="109">
        <f>[2]Fjärrvärmeproduktion!$S$887</f>
        <v>0</v>
      </c>
      <c r="I23" s="109">
        <f>[2]Fjärrvärmeproduktion!$N$888</f>
        <v>0</v>
      </c>
      <c r="J23" s="109">
        <f>[2]Fjärrvärmeproduktion!$T$886</f>
        <v>0</v>
      </c>
      <c r="K23" s="109">
        <f>[2]Fjärrvärmeproduktion!$U$884</f>
        <v>0</v>
      </c>
      <c r="L23" s="109">
        <f>[2]Fjärrvärmeproduktion!$V$884</f>
        <v>0</v>
      </c>
      <c r="M23" s="109">
        <f>[2]Fjärrvärmeproduktion!$W$887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2">
        <f>SUM(B18:B23)</f>
        <v>6676.75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7579.75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2">
        <f t="shared" si="2"/>
        <v>7579.75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78 GWh</v>
      </c>
      <c r="T25" s="42">
        <f>C$44</f>
        <v>0.32825633455295467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112 GWh</v>
      </c>
      <c r="T26" s="42">
        <f>D$44</f>
        <v>0.47325381818194134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1443 Bollebygd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18 GWh</v>
      </c>
      <c r="T29" s="42">
        <f>G$44</f>
        <v>7.6542880794694984E-2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29 GWh</v>
      </c>
      <c r="T30" s="42">
        <f>H$44</f>
        <v>0.12194696647040906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[2]Slutanvändning!$N$1223</f>
        <v>0</v>
      </c>
      <c r="C32" s="105">
        <f>[2]Slutanvändning!$N$1224</f>
        <v>4442</v>
      </c>
      <c r="D32" s="90">
        <f>[2]Slutanvändning!$N$1217</f>
        <v>226</v>
      </c>
      <c r="E32" s="90">
        <f>[2]Slutanvändning!$Q$1218</f>
        <v>0</v>
      </c>
      <c r="F32" s="90">
        <f>[2]Slutanvändning!$N$1219</f>
        <v>0</v>
      </c>
      <c r="G32" s="90">
        <f>[2]Slutanvändning!$N$1220</f>
        <v>49</v>
      </c>
      <c r="H32" s="90">
        <f>[2]Slutanvändning!$N$1221</f>
        <v>0</v>
      </c>
      <c r="I32" s="90">
        <f>[2]Slutanvändning!$N$1222</f>
        <v>0</v>
      </c>
      <c r="J32" s="90">
        <v>0</v>
      </c>
      <c r="K32" s="90">
        <f>[2]Slutanvändning!$T$1218</f>
        <v>0</v>
      </c>
      <c r="L32" s="90">
        <f>[2]Slutanvändning!$U$1218</f>
        <v>0</v>
      </c>
      <c r="M32" s="90"/>
      <c r="N32" s="90">
        <v>0</v>
      </c>
      <c r="O32" s="90">
        <v>0</v>
      </c>
      <c r="P32" s="90">
        <f t="shared" ref="P32:P38" si="4">SUM(B32:N32)</f>
        <v>4717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[2]Slutanvändning!$N$1232</f>
        <v>0</v>
      </c>
      <c r="C33" s="125">
        <f>[2]Slutanvändning!$N$1233</f>
        <v>8504.5999999999985</v>
      </c>
      <c r="D33" s="90">
        <f>[2]Slutanvändning!$N$1226</f>
        <v>4069</v>
      </c>
      <c r="E33" s="90">
        <f>[2]Slutanvändning!$Q$1227</f>
        <v>0</v>
      </c>
      <c r="F33" s="90">
        <f>[2]Slutanvändning!$N$1228</f>
        <v>0</v>
      </c>
      <c r="G33" s="90">
        <f>[2]Slutanvändning!$N$1229</f>
        <v>0</v>
      </c>
      <c r="H33" s="90">
        <f>[2]Slutanvändning!$N$1230</f>
        <v>1876</v>
      </c>
      <c r="I33" s="90">
        <f>[2]Slutanvändning!$N$1231</f>
        <v>0</v>
      </c>
      <c r="J33" s="90">
        <v>0</v>
      </c>
      <c r="K33" s="90">
        <f>[2]Slutanvändning!$T$1227</f>
        <v>0</v>
      </c>
      <c r="L33" s="90">
        <f>[2]Slutanvändning!$U$1227</f>
        <v>0</v>
      </c>
      <c r="M33" s="90"/>
      <c r="N33" s="90">
        <v>0</v>
      </c>
      <c r="O33" s="90">
        <v>0</v>
      </c>
      <c r="P33" s="145">
        <f t="shared" si="4"/>
        <v>14449.599999999999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45">
        <f>[2]Slutanvändning!$N$1241</f>
        <v>1959</v>
      </c>
      <c r="C34" s="105">
        <f>[2]Slutanvändning!$N$1242</f>
        <v>4667</v>
      </c>
      <c r="D34" s="90">
        <f>[2]Slutanvändning!$N$1235</f>
        <v>40</v>
      </c>
      <c r="E34" s="90">
        <f>[2]Slutanvändning!$Q$1236</f>
        <v>0</v>
      </c>
      <c r="F34" s="90">
        <f>[2]Slutanvändning!$N$1237</f>
        <v>0</v>
      </c>
      <c r="G34" s="90">
        <f>[2]Slutanvändning!$N$1238</f>
        <v>0</v>
      </c>
      <c r="H34" s="90">
        <f>[2]Slutanvändning!$N$1239</f>
        <v>0</v>
      </c>
      <c r="I34" s="90">
        <f>[2]Slutanvändning!$N$1240</f>
        <v>0</v>
      </c>
      <c r="J34" s="90">
        <v>0</v>
      </c>
      <c r="K34" s="90">
        <f>[2]Slutanvändning!$T$1236</f>
        <v>0</v>
      </c>
      <c r="L34" s="90">
        <f>[2]Slutanvändning!$U$1236</f>
        <v>0</v>
      </c>
      <c r="M34" s="90"/>
      <c r="N34" s="90">
        <v>0</v>
      </c>
      <c r="O34" s="90">
        <v>0</v>
      </c>
      <c r="P34" s="145">
        <f t="shared" si="4"/>
        <v>6666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[2]Slutanvändning!$N$1250</f>
        <v>0</v>
      </c>
      <c r="C35" s="125">
        <f>[2]Slutanvändning!$N$1251</f>
        <v>0.4</v>
      </c>
      <c r="D35" s="90">
        <f>[2]Slutanvändning!$N$1244</f>
        <v>105366</v>
      </c>
      <c r="E35" s="90">
        <f>[2]Slutanvändning!$Q$1245</f>
        <v>0</v>
      </c>
      <c r="F35" s="90">
        <f>[2]Slutanvändning!$N$1246</f>
        <v>0</v>
      </c>
      <c r="G35" s="90">
        <f>[2]Slutanvändning!$N$1247</f>
        <v>18036</v>
      </c>
      <c r="H35" s="90">
        <f>[2]Slutanvändning!$N$1248</f>
        <v>0</v>
      </c>
      <c r="I35" s="90">
        <f>[2]Slutanvändning!$N$1249</f>
        <v>0</v>
      </c>
      <c r="J35" s="90">
        <v>0</v>
      </c>
      <c r="K35" s="90">
        <f>[2]Slutanvändning!$T$1245</f>
        <v>0</v>
      </c>
      <c r="L35" s="90">
        <f>[2]Slutanvändning!$U$1245</f>
        <v>0</v>
      </c>
      <c r="M35" s="90"/>
      <c r="N35" s="90">
        <v>0</v>
      </c>
      <c r="O35" s="90">
        <v>0</v>
      </c>
      <c r="P35" s="145">
        <f>SUM(B35:N35)</f>
        <v>123402.4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45">
        <f>[2]Slutanvändning!$N$1259</f>
        <v>330</v>
      </c>
      <c r="C36" s="125">
        <f>[2]Slutanvändning!$N$1260</f>
        <v>13671</v>
      </c>
      <c r="D36" s="90">
        <f>[2]Slutanvändning!$N$1253</f>
        <v>1997</v>
      </c>
      <c r="E36" s="90">
        <f>[2]Slutanvändning!$Q$1254</f>
        <v>0</v>
      </c>
      <c r="F36" s="90">
        <f>[2]Slutanvändning!$N$1255</f>
        <v>0</v>
      </c>
      <c r="G36" s="90">
        <f>[2]Slutanvändning!$N$1256</f>
        <v>0</v>
      </c>
      <c r="H36" s="90">
        <f>[2]Slutanvändning!$N$1257</f>
        <v>0</v>
      </c>
      <c r="I36" s="90">
        <f>[2]Slutanvändning!$N$1258</f>
        <v>0</v>
      </c>
      <c r="J36" s="90">
        <v>0</v>
      </c>
      <c r="K36" s="90">
        <f>[2]Slutanvändning!$T$1254</f>
        <v>0</v>
      </c>
      <c r="L36" s="90">
        <f>[2]Slutanvändning!$U$1254</f>
        <v>0</v>
      </c>
      <c r="M36" s="90"/>
      <c r="N36" s="90">
        <v>0</v>
      </c>
      <c r="O36" s="90">
        <v>0</v>
      </c>
      <c r="P36" s="145">
        <f t="shared" si="4"/>
        <v>15998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[2]Slutanvändning!$N$1268</f>
        <v>0</v>
      </c>
      <c r="C37" s="105">
        <f>[2]Slutanvändning!$N$1269</f>
        <v>34065</v>
      </c>
      <c r="D37" s="90">
        <f>[2]Slutanvändning!$N$1262</f>
        <v>119</v>
      </c>
      <c r="E37" s="90">
        <f>[2]Slutanvändning!$Q$1263</f>
        <v>0</v>
      </c>
      <c r="F37" s="90">
        <f>[2]Slutanvändning!$N$1264</f>
        <v>0</v>
      </c>
      <c r="G37" s="90">
        <f>[2]Slutanvändning!$N$1265</f>
        <v>0</v>
      </c>
      <c r="H37" s="90">
        <f>[2]Slutanvändning!$N$1266</f>
        <v>19357</v>
      </c>
      <c r="I37" s="90">
        <f>[2]Slutanvändning!$N$1267</f>
        <v>0</v>
      </c>
      <c r="J37" s="90">
        <v>0</v>
      </c>
      <c r="K37" s="90">
        <f>[2]Slutanvändning!$T$1263</f>
        <v>0</v>
      </c>
      <c r="L37" s="90">
        <f>[2]Slutanvändning!$U$1263</f>
        <v>0</v>
      </c>
      <c r="M37" s="90"/>
      <c r="N37" s="90">
        <v>0</v>
      </c>
      <c r="O37" s="90">
        <v>0</v>
      </c>
      <c r="P37" s="90">
        <f t="shared" si="4"/>
        <v>53541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45">
        <f>[2]Slutanvändning!$N$1277</f>
        <v>3505</v>
      </c>
      <c r="C38" s="105">
        <f>[2]Slutanvändning!$N$1278</f>
        <v>3225</v>
      </c>
      <c r="D38" s="90">
        <f>[2]Slutanvändning!$N$1271</f>
        <v>0</v>
      </c>
      <c r="E38" s="90">
        <f>[2]Slutanvändning!$Q$1272</f>
        <v>0</v>
      </c>
      <c r="F38" s="90">
        <f>[2]Slutanvändning!$N$1273</f>
        <v>0</v>
      </c>
      <c r="G38" s="90">
        <f>[2]Slutanvändning!$N$1274</f>
        <v>0</v>
      </c>
      <c r="H38" s="90">
        <f>[2]Slutanvändning!$N$1275</f>
        <v>0</v>
      </c>
      <c r="I38" s="90">
        <f>[2]Slutanvändning!$N$1276</f>
        <v>0</v>
      </c>
      <c r="J38" s="90">
        <v>0</v>
      </c>
      <c r="K38" s="90">
        <f>[2]Slutanvändning!$T$1272</f>
        <v>0</v>
      </c>
      <c r="L38" s="90">
        <f>[2]Slutanvändning!$U$1272</f>
        <v>0</v>
      </c>
      <c r="M38" s="90"/>
      <c r="N38" s="90">
        <v>0</v>
      </c>
      <c r="O38" s="90">
        <v>0</v>
      </c>
      <c r="P38" s="145">
        <f t="shared" si="4"/>
        <v>6730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[2]Slutanvändning!$N$1286</f>
        <v>0</v>
      </c>
      <c r="C39" s="105">
        <f>[2]Slutanvändning!$N$1287</f>
        <v>3238</v>
      </c>
      <c r="D39" s="90">
        <f>[2]Slutanvändning!$N$1280</f>
        <v>0</v>
      </c>
      <c r="E39" s="90">
        <f>[2]Slutanvändning!$Q$1281</f>
        <v>0</v>
      </c>
      <c r="F39" s="90">
        <f>[2]Slutanvändning!$N$1282</f>
        <v>0</v>
      </c>
      <c r="G39" s="90">
        <f>[2]Slutanvändning!$N$1283</f>
        <v>0</v>
      </c>
      <c r="H39" s="90">
        <f>[2]Slutanvändning!$N$1284</f>
        <v>0</v>
      </c>
      <c r="I39" s="90">
        <f>[2]Slutanvändning!$N$1285</f>
        <v>0</v>
      </c>
      <c r="J39" s="90">
        <v>0</v>
      </c>
      <c r="K39" s="90">
        <f>[2]Slutanvändning!$T$1281</f>
        <v>0</v>
      </c>
      <c r="L39" s="90">
        <f>[2]Slutanvändning!$U$1281</f>
        <v>0</v>
      </c>
      <c r="M39" s="90"/>
      <c r="N39" s="90">
        <v>0</v>
      </c>
      <c r="O39" s="90">
        <v>0</v>
      </c>
      <c r="P39" s="90">
        <f>SUM(B39:N39)</f>
        <v>3238</v>
      </c>
      <c r="Q39" s="33"/>
      <c r="R39" s="41"/>
      <c r="S39" s="10"/>
      <c r="T39" s="64"/>
    </row>
    <row r="40" spans="1:47" ht="15.6">
      <c r="A40" s="5" t="s">
        <v>14</v>
      </c>
      <c r="B40" s="145">
        <f>SUM(B32:B39)</f>
        <v>5794</v>
      </c>
      <c r="C40" s="90">
        <f t="shared" ref="C40:O40" si="5">SUM(C32:C39)</f>
        <v>71813</v>
      </c>
      <c r="D40" s="90">
        <f t="shared" si="5"/>
        <v>111817</v>
      </c>
      <c r="E40" s="90">
        <f t="shared" si="5"/>
        <v>0</v>
      </c>
      <c r="F40" s="90">
        <f>SUM(F32:F39)</f>
        <v>0</v>
      </c>
      <c r="G40" s="90">
        <f t="shared" si="5"/>
        <v>18085</v>
      </c>
      <c r="H40" s="90">
        <f t="shared" si="5"/>
        <v>21233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45">
        <f>SUM(B40:N40)</f>
        <v>228742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7 GWh</v>
      </c>
      <c r="T41" s="64"/>
    </row>
    <row r="42" spans="1:47">
      <c r="A42" s="46" t="s">
        <v>43</v>
      </c>
      <c r="B42" s="95">
        <f>B39+B38+B37</f>
        <v>3505</v>
      </c>
      <c r="C42" s="95">
        <f>C39+C38+C37</f>
        <v>40528</v>
      </c>
      <c r="D42" s="95">
        <f>D39+D38+D37</f>
        <v>119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19357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63509</v>
      </c>
      <c r="Q42" s="34"/>
      <c r="R42" s="41" t="s">
        <v>41</v>
      </c>
      <c r="S42" s="11" t="str">
        <f>ROUND(P42/1000,0) &amp;" GWh"</f>
        <v>64 GWh</v>
      </c>
      <c r="T42" s="42">
        <f>P42/P40</f>
        <v>0.2776446826555683</v>
      </c>
    </row>
    <row r="43" spans="1:47">
      <c r="A43" s="47" t="s">
        <v>45</v>
      </c>
      <c r="B43" s="121"/>
      <c r="C43" s="122">
        <f>C40+C24-C7+C46</f>
        <v>77558.039999999994</v>
      </c>
      <c r="D43" s="122">
        <f t="shared" ref="D43:O43" si="7">D11+D24+D40</f>
        <v>111817</v>
      </c>
      <c r="E43" s="122">
        <f t="shared" si="7"/>
        <v>0</v>
      </c>
      <c r="F43" s="122">
        <f t="shared" si="7"/>
        <v>0</v>
      </c>
      <c r="G43" s="122">
        <f t="shared" si="7"/>
        <v>18085</v>
      </c>
      <c r="H43" s="122">
        <f t="shared" si="7"/>
        <v>28812.75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236272.78999999998</v>
      </c>
      <c r="Q43" s="34"/>
      <c r="R43" s="41" t="s">
        <v>42</v>
      </c>
      <c r="S43" s="11" t="str">
        <f>ROUND(P36/1000,0) &amp;" GWh"</f>
        <v>16 GWh</v>
      </c>
      <c r="T43" s="63">
        <f>P36/P40</f>
        <v>6.9939057977983929E-2</v>
      </c>
    </row>
    <row r="44" spans="1:47">
      <c r="A44" s="47" t="s">
        <v>46</v>
      </c>
      <c r="B44" s="97"/>
      <c r="C44" s="104">
        <f>C43/$P$43</f>
        <v>0.32825633455295467</v>
      </c>
      <c r="D44" s="104">
        <f t="shared" ref="D44:P44" si="8">D43/$P$43</f>
        <v>0.47325381818194134</v>
      </c>
      <c r="E44" s="104">
        <f t="shared" si="8"/>
        <v>0</v>
      </c>
      <c r="F44" s="104">
        <f t="shared" si="8"/>
        <v>0</v>
      </c>
      <c r="G44" s="104">
        <f t="shared" si="8"/>
        <v>7.6542880794694984E-2</v>
      </c>
      <c r="H44" s="104">
        <f t="shared" si="8"/>
        <v>0.12194696647040906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7 GWh</v>
      </c>
      <c r="T44" s="42">
        <f>P34/P40</f>
        <v>2.9142002780425107E-2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5 GWh</v>
      </c>
      <c r="T45" s="42">
        <f>P32/P40</f>
        <v>2.0621486215911377E-2</v>
      </c>
      <c r="U45" s="36"/>
    </row>
    <row r="46" spans="1:47">
      <c r="A46" s="48" t="s">
        <v>49</v>
      </c>
      <c r="B46" s="68">
        <f>B24-B40</f>
        <v>882.75</v>
      </c>
      <c r="C46" s="68">
        <f>(C40+C24)*0.08</f>
        <v>5745.04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14 GWh</v>
      </c>
      <c r="T46" s="63">
        <f>P33/P40</f>
        <v>6.3169859492353819E-2</v>
      </c>
      <c r="U46" s="36"/>
    </row>
    <row r="47" spans="1:47">
      <c r="A47" s="48" t="s">
        <v>51</v>
      </c>
      <c r="B47" s="98">
        <f>B46/B24</f>
        <v>0.13221252855056725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123 GWh</v>
      </c>
      <c r="T47" s="63">
        <f>P35/P40</f>
        <v>0.53948291087775746</v>
      </c>
    </row>
    <row r="48" spans="1:47" ht="15" thickBot="1">
      <c r="A48" s="13"/>
      <c r="B48" s="99"/>
      <c r="C48" s="101"/>
      <c r="D48" s="101"/>
      <c r="E48" s="101"/>
      <c r="F48" s="102"/>
      <c r="G48" s="101"/>
      <c r="H48" s="101"/>
      <c r="I48" s="102"/>
      <c r="J48" s="101"/>
      <c r="K48" s="101"/>
      <c r="L48" s="101"/>
      <c r="M48" s="101"/>
      <c r="N48" s="102"/>
      <c r="O48" s="102"/>
      <c r="P48" s="102"/>
      <c r="Q48" s="87"/>
      <c r="R48" s="69" t="s">
        <v>50</v>
      </c>
      <c r="S48" s="11" t="str">
        <f>ROUND(P40/1000,0) &amp;" GWh"</f>
        <v>229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1"/>
      <c r="D49" s="101"/>
      <c r="E49" s="101"/>
      <c r="F49" s="102"/>
      <c r="G49" s="101"/>
      <c r="H49" s="101"/>
      <c r="I49" s="102"/>
      <c r="J49" s="101"/>
      <c r="K49" s="101"/>
      <c r="L49" s="101"/>
      <c r="M49" s="101"/>
      <c r="N49" s="102"/>
      <c r="O49" s="102"/>
      <c r="P49" s="102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81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[2]Solceller!$C$43</f>
        <v>1890.5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[2]Elproduktion!$N$1602</f>
        <v>103500</v>
      </c>
      <c r="D7" s="105">
        <f>[2]Elproduktion!$N$1603</f>
        <v>0</v>
      </c>
      <c r="E7" s="105">
        <f>[2]Elproduktion!$Q$1604</f>
        <v>0</v>
      </c>
      <c r="F7" s="90">
        <f>[2]Elproduktion!$N$1605</f>
        <v>0</v>
      </c>
      <c r="G7" s="90">
        <f>[2]Elproduktion!$R$1606</f>
        <v>0</v>
      </c>
      <c r="H7" s="125">
        <f>[2]Elproduktion!$S$1607</f>
        <v>0</v>
      </c>
      <c r="I7" s="90">
        <f>[2]Elproduktion!$N$1608</f>
        <v>0</v>
      </c>
      <c r="J7" s="90">
        <f>[2]Elproduktion!$T$1606</f>
        <v>0</v>
      </c>
      <c r="K7" s="105">
        <f>[2]Elproduktion!$U$1604</f>
        <v>0</v>
      </c>
      <c r="L7" s="125">
        <f>[2]Elproduktion!$V$1604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[2]Elproduktion!$N$1610</f>
        <v>0</v>
      </c>
      <c r="D8" s="105">
        <f>[2]Elproduktion!$N$1611</f>
        <v>0</v>
      </c>
      <c r="E8" s="105">
        <f>[2]Elproduktion!$Q$1612</f>
        <v>0</v>
      </c>
      <c r="F8" s="90">
        <f>[2]Elproduktion!$N$1613</f>
        <v>0</v>
      </c>
      <c r="G8" s="90">
        <f>[2]Elproduktion!$R$1614</f>
        <v>0</v>
      </c>
      <c r="H8" s="105">
        <f>[2]Elproduktion!$S$1615</f>
        <v>0</v>
      </c>
      <c r="I8" s="90">
        <f>[2]Elproduktion!$N$1616</f>
        <v>0</v>
      </c>
      <c r="J8" s="90">
        <f>[2]Elproduktion!$T$1614</f>
        <v>0</v>
      </c>
      <c r="K8" s="105">
        <f>[2]Elproduktion!$U$1612</f>
        <v>0</v>
      </c>
      <c r="L8" s="105">
        <f>[2]Elproduktion!$V$1612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[2]Elproduktion!$N$1618</f>
        <v>26076</v>
      </c>
      <c r="D9" s="105">
        <f>[2]Elproduktion!$N$1619</f>
        <v>0</v>
      </c>
      <c r="E9" s="105">
        <f>[2]Elproduktion!$Q$1620</f>
        <v>0</v>
      </c>
      <c r="F9" s="90">
        <f>[2]Elproduktion!$N$1621</f>
        <v>0</v>
      </c>
      <c r="G9" s="90">
        <f>[2]Elproduktion!$R$1622</f>
        <v>0</v>
      </c>
      <c r="H9" s="105">
        <f>[2]Elproduktion!$S$1623</f>
        <v>0</v>
      </c>
      <c r="I9" s="90">
        <f>[2]Elproduktion!$N$1624</f>
        <v>0</v>
      </c>
      <c r="J9" s="90">
        <f>[2]Elproduktion!$T$1622</f>
        <v>0</v>
      </c>
      <c r="K9" s="105">
        <f>[2]Elproduktion!$U$1620</f>
        <v>0</v>
      </c>
      <c r="L9" s="105">
        <f>[2]Elproduktion!$V$1620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[2]Elproduktion!$N$1626</f>
        <v>0</v>
      </c>
      <c r="D10" s="105">
        <f>[2]Elproduktion!$N$1627</f>
        <v>0</v>
      </c>
      <c r="E10" s="105">
        <f>[2]Elproduktion!$Q$1628</f>
        <v>0</v>
      </c>
      <c r="F10" s="90">
        <f>[2]Elproduktion!$N$1629</f>
        <v>0</v>
      </c>
      <c r="G10" s="90">
        <f>[2]Elproduktion!$R$1630</f>
        <v>0</v>
      </c>
      <c r="H10" s="105">
        <f>[2]Elproduktion!$S$1631</f>
        <v>0</v>
      </c>
      <c r="I10" s="90">
        <f>[2]Elproduktion!$N$1632</f>
        <v>0</v>
      </c>
      <c r="J10" s="90">
        <f>[2]Elproduktion!$T$1630</f>
        <v>0</v>
      </c>
      <c r="K10" s="105">
        <f>[2]Elproduktion!$U$1628</f>
        <v>0</v>
      </c>
      <c r="L10" s="105">
        <f>[2]Elproduktion!$V$1628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131466.5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1490 Borås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8">
        <f>[2]Fjärrvärmeproduktion!$N$2242+[2]Fjärrvärmeproduktion!$N$2282*([2]Fjärrvärmeproduktion!$N$2242/([2]Fjärrvärmeproduktion!$N$2242+[2]Fjärrvärmeproduktion!$N$2250))</f>
        <v>603636.97869750462</v>
      </c>
      <c r="C18" s="109"/>
      <c r="D18" s="138">
        <f>[2]Fjärrvärmeproduktion!$N$2243</f>
        <v>9400</v>
      </c>
      <c r="E18" s="109">
        <f>[2]Fjärrvärmeproduktion!$Q$2244</f>
        <v>0</v>
      </c>
      <c r="F18" s="109">
        <f>[2]Fjärrvärmeproduktion!$N$2245</f>
        <v>0</v>
      </c>
      <c r="G18" s="109">
        <f>[2]Fjärrvärmeproduktion!$R$2246</f>
        <v>0</v>
      </c>
      <c r="H18" s="110">
        <f>[2]Fjärrvärmeproduktion!$S$2247</f>
        <v>485300</v>
      </c>
      <c r="I18" s="109">
        <f>[2]Fjärrvärmeproduktion!$N$2248</f>
        <v>0</v>
      </c>
      <c r="J18" s="109">
        <f>[2]Fjärrvärmeproduktion!$T$2246</f>
        <v>0</v>
      </c>
      <c r="K18" s="109">
        <f>[2]Fjärrvärmeproduktion!$U$2244</f>
        <v>0</v>
      </c>
      <c r="L18" s="138">
        <f>[2]Fjärrvärmeproduktion!$V$2244</f>
        <v>324900</v>
      </c>
      <c r="M18" s="109">
        <f>[2]Fjärrvärmeproduktion!$W$2247</f>
        <v>0</v>
      </c>
      <c r="N18" s="109"/>
      <c r="O18" s="109"/>
      <c r="P18" s="138">
        <f>SUM(C18:O18)</f>
        <v>819600</v>
      </c>
      <c r="Q18" s="4"/>
      <c r="R18" s="4"/>
      <c r="S18" s="4"/>
      <c r="T18" s="4"/>
    </row>
    <row r="19" spans="1:34" ht="15.6">
      <c r="A19" s="5" t="s">
        <v>19</v>
      </c>
      <c r="B19" s="128">
        <f>[2]Fjärrvärmeproduktion!$N$2250+[2]Fjärrvärmeproduktion!$N$2282*([2]Fjärrvärmeproduktion!$N$2250/([2]Fjärrvärmeproduktion!$N$2242+[2]Fjärrvärmeproduktion!$N$2250))</f>
        <v>100499.02130249543</v>
      </c>
      <c r="C19" s="109"/>
      <c r="D19" s="138">
        <f>[2]Fjärrvärmeproduktion!$N$2251</f>
        <v>4700</v>
      </c>
      <c r="E19" s="109">
        <f>[2]Fjärrvärmeproduktion!$Q$2252</f>
        <v>0</v>
      </c>
      <c r="F19" s="138">
        <f>[2]Fjärrvärmeproduktion!$N$2253</f>
        <v>4100</v>
      </c>
      <c r="G19" s="138">
        <f>[2]Fjärrvärmeproduktion!$R$2254</f>
        <v>9800</v>
      </c>
      <c r="H19" s="108">
        <f>[2]Fjärrvärmeproduktion!$S$2255</f>
        <v>56300</v>
      </c>
      <c r="I19" s="109">
        <f>[2]Fjärrvärmeproduktion!$N$2256</f>
        <v>0</v>
      </c>
      <c r="J19" s="109">
        <f>[2]Fjärrvärmeproduktion!$T$2254</f>
        <v>0</v>
      </c>
      <c r="K19" s="109">
        <f>[2]Fjärrvärmeproduktion!$U$2252</f>
        <v>0</v>
      </c>
      <c r="L19" s="109">
        <f>[2]Fjärrvärmeproduktion!$V$2252</f>
        <v>0</v>
      </c>
      <c r="M19" s="109">
        <f>[2]Fjärrvärmeproduktion!$W$2255</f>
        <v>0</v>
      </c>
      <c r="N19" s="109"/>
      <c r="O19" s="109"/>
      <c r="P19" s="138">
        <f t="shared" ref="P19:P24" si="2">SUM(C19:O19)</f>
        <v>74900</v>
      </c>
      <c r="Q19" s="4"/>
      <c r="R19" s="4"/>
      <c r="S19" s="4"/>
      <c r="T19" s="4"/>
    </row>
    <row r="20" spans="1:34" ht="15.6">
      <c r="A20" s="5" t="s">
        <v>20</v>
      </c>
      <c r="B20" s="108">
        <f>[2]Fjärrvärmeproduktion!$N$2258</f>
        <v>0</v>
      </c>
      <c r="C20" s="109"/>
      <c r="D20" s="109">
        <f>[2]Fjärrvärmeproduktion!$N$2259</f>
        <v>0</v>
      </c>
      <c r="E20" s="109">
        <f>[2]Fjärrvärmeproduktion!$Q$2260</f>
        <v>0</v>
      </c>
      <c r="F20" s="109">
        <f>[2]Fjärrvärmeproduktion!$N$2261</f>
        <v>0</v>
      </c>
      <c r="G20" s="109">
        <f>[2]Fjärrvärmeproduktion!$R$2262</f>
        <v>0</v>
      </c>
      <c r="H20" s="108">
        <f>[2]Fjärrvärmeproduktion!$S$2263</f>
        <v>0</v>
      </c>
      <c r="I20" s="109">
        <f>[2]Fjärrvärmeproduktion!$N$2264</f>
        <v>0</v>
      </c>
      <c r="J20" s="109">
        <f>[2]Fjärrvärmeproduktion!$T$2262</f>
        <v>0</v>
      </c>
      <c r="K20" s="109">
        <f>[2]Fjärrvärmeproduktion!$U$2260</f>
        <v>0</v>
      </c>
      <c r="L20" s="109">
        <f>[2]Fjärrvärmeproduktion!$V$2260</f>
        <v>0</v>
      </c>
      <c r="M20" s="109">
        <f>[2]Fjärrvärmeproduktion!$W$2263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8">
        <f>[2]Fjärrvärmeproduktion!$N$2266</f>
        <v>25611</v>
      </c>
      <c r="C21" s="142">
        <f>B21*0.33</f>
        <v>8451.630000000001</v>
      </c>
      <c r="D21" s="109">
        <f>[2]Fjärrvärmeproduktion!$N$2267</f>
        <v>0</v>
      </c>
      <c r="E21" s="109">
        <f>[2]Fjärrvärmeproduktion!$Q$2268</f>
        <v>0</v>
      </c>
      <c r="F21" s="109">
        <f>[2]Fjärrvärmeproduktion!$N$2269</f>
        <v>0</v>
      </c>
      <c r="G21" s="109">
        <f>[2]Fjärrvärmeproduktion!$R$2270</f>
        <v>0</v>
      </c>
      <c r="H21" s="108">
        <f>[2]Fjärrvärmeproduktion!$S$2271</f>
        <v>0</v>
      </c>
      <c r="I21" s="109">
        <f>[2]Fjärrvärmeproduktion!$N$2272</f>
        <v>0</v>
      </c>
      <c r="J21" s="109">
        <f>[2]Fjärrvärmeproduktion!$T$2270</f>
        <v>0</v>
      </c>
      <c r="K21" s="109">
        <f>[2]Fjärrvärmeproduktion!$U$2268</f>
        <v>0</v>
      </c>
      <c r="L21" s="109">
        <f>[2]Fjärrvärmeproduktion!$V$2268</f>
        <v>0</v>
      </c>
      <c r="M21" s="109">
        <f>[2]Fjärrvärmeproduktion!$W$2271</f>
        <v>0</v>
      </c>
      <c r="N21" s="109"/>
      <c r="O21" s="109"/>
      <c r="P21" s="142">
        <f t="shared" si="2"/>
        <v>8451.630000000001</v>
      </c>
      <c r="Q21" s="4"/>
      <c r="R21" s="37"/>
      <c r="S21" s="37"/>
      <c r="T21" s="37"/>
    </row>
    <row r="22" spans="1:34" ht="15.6">
      <c r="A22" s="5" t="s">
        <v>22</v>
      </c>
      <c r="B22" s="110">
        <f>[2]Fjärrvärmeproduktion!$N$2274</f>
        <v>0</v>
      </c>
      <c r="C22" s="109"/>
      <c r="D22" s="109">
        <f>[2]Fjärrvärmeproduktion!$N$2275</f>
        <v>0</v>
      </c>
      <c r="E22" s="109">
        <f>[2]Fjärrvärmeproduktion!$Q$2276</f>
        <v>0</v>
      </c>
      <c r="F22" s="109">
        <f>[2]Fjärrvärmeproduktion!$N$2277</f>
        <v>0</v>
      </c>
      <c r="G22" s="109">
        <f>[2]Fjärrvärmeproduktion!$R$2278</f>
        <v>0</v>
      </c>
      <c r="H22" s="108">
        <f>[2]Fjärrvärmeproduktion!$S$2279</f>
        <v>0</v>
      </c>
      <c r="I22" s="109">
        <f>[2]Fjärrvärmeproduktion!$N$2280</f>
        <v>0</v>
      </c>
      <c r="J22" s="109">
        <f>[2]Fjärrvärmeproduktion!$T$2278</f>
        <v>0</v>
      </c>
      <c r="K22" s="109">
        <f>[2]Fjärrvärmeproduktion!$U$2276</f>
        <v>0</v>
      </c>
      <c r="L22" s="109">
        <f>[2]Fjärrvärmeproduktion!$V$2276</f>
        <v>0</v>
      </c>
      <c r="M22" s="109">
        <f>[2]Fjärrvärmeproduktion!$W$2279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2936 GWh</v>
      </c>
      <c r="T22" s="38"/>
      <c r="U22" s="36"/>
    </row>
    <row r="23" spans="1:34" ht="15.6">
      <c r="A23" s="5" t="s">
        <v>23</v>
      </c>
      <c r="B23" s="108">
        <v>0</v>
      </c>
      <c r="C23" s="109"/>
      <c r="D23" s="109">
        <f>[2]Fjärrvärmeproduktion!$N$2283</f>
        <v>0</v>
      </c>
      <c r="E23" s="109">
        <f>[2]Fjärrvärmeproduktion!$Q$2284</f>
        <v>0</v>
      </c>
      <c r="F23" s="109">
        <f>[2]Fjärrvärmeproduktion!$N$2285</f>
        <v>0</v>
      </c>
      <c r="G23" s="109">
        <f>[2]Fjärrvärmeproduktion!$R$2286</f>
        <v>0</v>
      </c>
      <c r="H23" s="108">
        <f>[2]Fjärrvärmeproduktion!$S$2287</f>
        <v>0</v>
      </c>
      <c r="I23" s="109">
        <f>[2]Fjärrvärmeproduktion!$N$2288</f>
        <v>0</v>
      </c>
      <c r="J23" s="109">
        <f>[2]Fjärrvärmeproduktion!$T$2286</f>
        <v>0</v>
      </c>
      <c r="K23" s="109">
        <f>[2]Fjärrvärmeproduktion!$U$2284</f>
        <v>0</v>
      </c>
      <c r="L23" s="109">
        <f>[2]Fjärrvärmeproduktion!$V$2284</f>
        <v>0</v>
      </c>
      <c r="M23" s="109">
        <f>[2]Fjärrvärmeproduktion!$W$2287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729747</v>
      </c>
      <c r="C24" s="142">
        <f t="shared" ref="C24:O24" si="3">SUM(C18:C23)</f>
        <v>8451.630000000001</v>
      </c>
      <c r="D24" s="146">
        <f t="shared" si="3"/>
        <v>14100</v>
      </c>
      <c r="E24" s="109">
        <f t="shared" si="3"/>
        <v>0</v>
      </c>
      <c r="F24" s="146">
        <f t="shared" si="3"/>
        <v>4100</v>
      </c>
      <c r="G24" s="146">
        <f t="shared" si="3"/>
        <v>9800</v>
      </c>
      <c r="H24" s="109">
        <f t="shared" si="3"/>
        <v>541600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38">
        <f t="shared" si="3"/>
        <v>324900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6">
        <f t="shared" si="2"/>
        <v>902951.63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883 GWh</v>
      </c>
      <c r="T25" s="42">
        <f>C$44</f>
        <v>0.30068354363942518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794 GWh</v>
      </c>
      <c r="T26" s="42">
        <f>D$44</f>
        <v>0.27045348892171517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18 GWh</v>
      </c>
      <c r="T28" s="42">
        <f>F$44</f>
        <v>6.0424909260922248E-3</v>
      </c>
      <c r="U28" s="36"/>
    </row>
    <row r="29" spans="1:34" ht="15.6">
      <c r="A29" s="79" t="str">
        <f>A2</f>
        <v>1490 Borås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155 GWh</v>
      </c>
      <c r="T29" s="42">
        <f>G$44</f>
        <v>5.2787252494903521E-2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762 GWh</v>
      </c>
      <c r="T30" s="42">
        <f>H$44</f>
        <v>0.25938647308017787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8">
        <f>[2]Slutanvändning!$N$3248</f>
        <v>0</v>
      </c>
      <c r="C32" s="108">
        <f>[2]Slutanvändning!$N$3249</f>
        <v>13750</v>
      </c>
      <c r="D32" s="109">
        <f>[2]Slutanvändning!$N$3242</f>
        <v>4831</v>
      </c>
      <c r="E32" s="109">
        <f>[2]Slutanvändning!$Q$3243</f>
        <v>0</v>
      </c>
      <c r="F32" s="109">
        <f>[2]Slutanvändning!$N$3244</f>
        <v>0</v>
      </c>
      <c r="G32" s="109">
        <f>[2]Slutanvändning!$N$3245</f>
        <v>1053</v>
      </c>
      <c r="H32" s="108">
        <f>[2]Slutanvändning!$N$3246</f>
        <v>0</v>
      </c>
      <c r="I32" s="109">
        <f>[2]Slutanvändning!$N$3247</f>
        <v>0</v>
      </c>
      <c r="J32" s="109">
        <v>0</v>
      </c>
      <c r="K32" s="109">
        <f>[2]Slutanvändning!$T$3243</f>
        <v>0</v>
      </c>
      <c r="L32" s="109">
        <f>[2]Slutanvändning!$U$3243</f>
        <v>0</v>
      </c>
      <c r="M32" s="109"/>
      <c r="N32" s="109">
        <v>0</v>
      </c>
      <c r="O32" s="109">
        <v>0</v>
      </c>
      <c r="P32" s="109">
        <f t="shared" ref="P32:P38" si="4">SUM(B32:N32)</f>
        <v>19634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1">
        <f>[2]Slutanvändning!$N$3257</f>
        <v>42679.002942278516</v>
      </c>
      <c r="C33" s="118">
        <f>[2]Slutanvändning!$N$3258</f>
        <v>107979.69074398075</v>
      </c>
      <c r="D33" s="109">
        <f>[2]Slutanvändning!$N$3251</f>
        <v>35002</v>
      </c>
      <c r="E33" s="109">
        <f>[2]Slutanvändning!$Q$3252</f>
        <v>0</v>
      </c>
      <c r="F33" s="109">
        <f>[2]Slutanvändning!$N$3253</f>
        <v>13643</v>
      </c>
      <c r="G33" s="109">
        <f>[2]Slutanvändning!$N$3254</f>
        <v>0</v>
      </c>
      <c r="H33" s="118">
        <f>[2]Slutanvändning!$N$3255</f>
        <v>106713.12669424445</v>
      </c>
      <c r="I33" s="109">
        <f>[2]Slutanvändning!$N$3256</f>
        <v>0</v>
      </c>
      <c r="J33" s="109">
        <v>0</v>
      </c>
      <c r="K33" s="109">
        <f>[2]Slutanvändning!$T$3252</f>
        <v>0</v>
      </c>
      <c r="L33" s="109">
        <f>[2]Slutanvändning!$U$3252</f>
        <v>0</v>
      </c>
      <c r="M33" s="109"/>
      <c r="N33" s="109">
        <v>0</v>
      </c>
      <c r="O33" s="109">
        <v>0</v>
      </c>
      <c r="P33" s="142">
        <f t="shared" si="4"/>
        <v>306016.82038050372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1">
        <f>[2]Slutanvändning!$N$3266</f>
        <v>103120.99705772148</v>
      </c>
      <c r="C34" s="118">
        <f>[2]Slutanvändning!$N$3267</f>
        <v>108334.70168262249</v>
      </c>
      <c r="D34" s="109">
        <f>[2]Slutanvändning!$N$3260</f>
        <v>1868</v>
      </c>
      <c r="E34" s="109">
        <f>[2]Slutanvändning!$Q$3261</f>
        <v>0</v>
      </c>
      <c r="F34" s="109">
        <f>[2]Slutanvändning!$N$3262</f>
        <v>0</v>
      </c>
      <c r="G34" s="109">
        <f>[2]Slutanvändning!$N$3263</f>
        <v>0</v>
      </c>
      <c r="H34" s="108">
        <f>[2]Slutanvändning!$N$3264</f>
        <v>0</v>
      </c>
      <c r="I34" s="109">
        <f>[2]Slutanvändning!$N$3265</f>
        <v>0</v>
      </c>
      <c r="J34" s="109">
        <v>0</v>
      </c>
      <c r="K34" s="109">
        <f>[2]Slutanvändning!$T$3261</f>
        <v>0</v>
      </c>
      <c r="L34" s="109">
        <f>[2]Slutanvändning!$U$3261</f>
        <v>0</v>
      </c>
      <c r="M34" s="109"/>
      <c r="N34" s="109">
        <v>0</v>
      </c>
      <c r="O34" s="109">
        <v>0</v>
      </c>
      <c r="P34" s="142">
        <f t="shared" si="4"/>
        <v>213323.69874034397</v>
      </c>
      <c r="Q34" s="33"/>
      <c r="R34" s="86" t="str">
        <f>L30</f>
        <v>Avfall</v>
      </c>
      <c r="S34" s="61" t="str">
        <f>ROUND(L43/1000,0) &amp;" GWh"</f>
        <v>325 GWh</v>
      </c>
      <c r="T34" s="42">
        <f>L$44</f>
        <v>0.11064675093768607</v>
      </c>
      <c r="U34" s="36"/>
      <c r="V34" s="8"/>
      <c r="W34" s="59"/>
    </row>
    <row r="35" spans="1:47" ht="15.6">
      <c r="A35" s="5" t="s">
        <v>35</v>
      </c>
      <c r="B35" s="108">
        <f>[2]Slutanvändning!$N$3275</f>
        <v>0</v>
      </c>
      <c r="C35" s="118">
        <f>[2]Slutanvändning!$N$3276</f>
        <v>20414</v>
      </c>
      <c r="D35" s="109">
        <f>[2]Slutanvändning!$N$3269</f>
        <v>733722</v>
      </c>
      <c r="E35" s="109">
        <f>[2]Slutanvändning!$Q$3270</f>
        <v>0</v>
      </c>
      <c r="F35" s="109">
        <f>[2]Slutanvändning!$N$3271</f>
        <v>0</v>
      </c>
      <c r="G35" s="109">
        <f>[2]Slutanvändning!$N$3272</f>
        <v>144150</v>
      </c>
      <c r="H35" s="108">
        <f>[2]Slutanvändning!$N$3273</f>
        <v>0</v>
      </c>
      <c r="I35" s="109">
        <f>[2]Slutanvändning!$N$3274</f>
        <v>0</v>
      </c>
      <c r="J35" s="109">
        <v>0</v>
      </c>
      <c r="K35" s="109">
        <f>[2]Slutanvändning!$T$3270</f>
        <v>0</v>
      </c>
      <c r="L35" s="109">
        <f>[2]Slutanvändning!$U$3270</f>
        <v>0</v>
      </c>
      <c r="M35" s="109"/>
      <c r="N35" s="109">
        <v>0</v>
      </c>
      <c r="O35" s="109">
        <v>0</v>
      </c>
      <c r="P35" s="142">
        <f>SUM(B35:N35)</f>
        <v>898286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1">
        <f>[2]Slutanvändning!$N$3284</f>
        <v>121100</v>
      </c>
      <c r="C36" s="118">
        <f>[2]Slutanvändning!$N$3285</f>
        <v>311632.80757339671</v>
      </c>
      <c r="D36" s="109">
        <f>[2]Slutanvändning!$N$3278</f>
        <v>2713</v>
      </c>
      <c r="E36" s="109">
        <f>[2]Slutanvändning!$Q$3279</f>
        <v>0</v>
      </c>
      <c r="F36" s="109">
        <f>[2]Slutanvändning!$N$3280</f>
        <v>0</v>
      </c>
      <c r="G36" s="109">
        <f>[2]Slutanvändning!$N$3281</f>
        <v>0</v>
      </c>
      <c r="H36" s="108">
        <f>[2]Slutanvändning!$N$3282</f>
        <v>0</v>
      </c>
      <c r="I36" s="109">
        <f>[2]Slutanvändning!$N$3283</f>
        <v>0</v>
      </c>
      <c r="J36" s="109">
        <v>0</v>
      </c>
      <c r="K36" s="109">
        <f>[2]Slutanvändning!$T$3279</f>
        <v>0</v>
      </c>
      <c r="L36" s="109">
        <f>[2]Slutanvändning!$U$3279</f>
        <v>0</v>
      </c>
      <c r="M36" s="109"/>
      <c r="N36" s="109">
        <v>0</v>
      </c>
      <c r="O36" s="109">
        <v>0</v>
      </c>
      <c r="P36" s="142">
        <f t="shared" si="4"/>
        <v>435445.80757339671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[2]Slutanvändning!$N$3293</f>
        <v>64900</v>
      </c>
      <c r="C37" s="118">
        <f>[2]Slutanvändning!$N$3294</f>
        <v>264264</v>
      </c>
      <c r="D37" s="109">
        <f>[2]Slutanvändning!$N$3287</f>
        <v>1741</v>
      </c>
      <c r="E37" s="109">
        <f>[2]Slutanvändning!$Q$3288</f>
        <v>0</v>
      </c>
      <c r="F37" s="109">
        <f>[2]Slutanvändning!$N$3289</f>
        <v>0</v>
      </c>
      <c r="G37" s="109">
        <f>[2]Slutanvändning!$N$3290</f>
        <v>0</v>
      </c>
      <c r="H37" s="108">
        <f>[2]Slutanvändning!$N$3291</f>
        <v>113342</v>
      </c>
      <c r="I37" s="109">
        <f>[2]Slutanvändning!$N$3292</f>
        <v>0</v>
      </c>
      <c r="J37" s="109">
        <v>0</v>
      </c>
      <c r="K37" s="109">
        <f>[2]Slutanvändning!$T$3288</f>
        <v>0</v>
      </c>
      <c r="L37" s="109">
        <f>[2]Slutanvändning!$U$3288</f>
        <v>0</v>
      </c>
      <c r="M37" s="109"/>
      <c r="N37" s="109">
        <v>0</v>
      </c>
      <c r="O37" s="109">
        <v>0</v>
      </c>
      <c r="P37" s="109">
        <f t="shared" si="4"/>
        <v>444247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[2]Slutanvändning!$N$3302</f>
        <v>302200</v>
      </c>
      <c r="C38" s="118">
        <f>[2]Slutanvändning!$N$3303</f>
        <v>64997</v>
      </c>
      <c r="D38" s="109">
        <f>[2]Slutanvändning!$N$3296</f>
        <v>175</v>
      </c>
      <c r="E38" s="109">
        <f>[2]Slutanvändning!$Q$3297</f>
        <v>0</v>
      </c>
      <c r="F38" s="109">
        <f>[2]Slutanvändning!$N$3298</f>
        <v>0</v>
      </c>
      <c r="G38" s="109">
        <f>[2]Slutanvändning!$N$3299</f>
        <v>0</v>
      </c>
      <c r="H38" s="108">
        <f>[2]Slutanvändning!$N$3300</f>
        <v>0</v>
      </c>
      <c r="I38" s="109">
        <f>[2]Slutanvändning!$N$3301</f>
        <v>0</v>
      </c>
      <c r="J38" s="109">
        <v>0</v>
      </c>
      <c r="K38" s="109">
        <f>[2]Slutanvändning!$T$3297</f>
        <v>0</v>
      </c>
      <c r="L38" s="109">
        <f>[2]Slutanvändning!$U$3297</f>
        <v>0</v>
      </c>
      <c r="M38" s="109"/>
      <c r="N38" s="109">
        <v>0</v>
      </c>
      <c r="O38" s="109">
        <v>0</v>
      </c>
      <c r="P38" s="142">
        <f t="shared" si="4"/>
        <v>367372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8">
        <f>[2]Slutanvändning!$N$3311</f>
        <v>0</v>
      </c>
      <c r="C39" s="118">
        <f>[2]Slutanvändning!$N$3312</f>
        <v>13526.8</v>
      </c>
      <c r="D39" s="109">
        <f>[2]Slutanvändning!$N$3305</f>
        <v>0</v>
      </c>
      <c r="E39" s="109">
        <f>[2]Slutanvändning!$Q$3306</f>
        <v>0</v>
      </c>
      <c r="F39" s="109">
        <f>[2]Slutanvändning!$N$3307</f>
        <v>0</v>
      </c>
      <c r="G39" s="109">
        <f>[2]Slutanvändning!$N$3308</f>
        <v>0</v>
      </c>
      <c r="H39" s="108">
        <f>[2]Slutanvändning!$N$3309</f>
        <v>0</v>
      </c>
      <c r="I39" s="109">
        <f>[2]Slutanvändning!$N$3310</f>
        <v>0</v>
      </c>
      <c r="J39" s="109">
        <v>0</v>
      </c>
      <c r="K39" s="109">
        <f>[2]Slutanvändning!$T$3306</f>
        <v>0</v>
      </c>
      <c r="L39" s="109">
        <f>[2]Slutanvändning!$U$3306</f>
        <v>0</v>
      </c>
      <c r="M39" s="109"/>
      <c r="N39" s="109">
        <v>0</v>
      </c>
      <c r="O39" s="109">
        <v>0</v>
      </c>
      <c r="P39" s="142">
        <f>SUM(B39:N39)</f>
        <v>13526.8</v>
      </c>
      <c r="Q39" s="33"/>
      <c r="R39" s="41"/>
      <c r="S39" s="10"/>
      <c r="T39" s="64"/>
    </row>
    <row r="40" spans="1:47" ht="15.6">
      <c r="A40" s="5" t="s">
        <v>14</v>
      </c>
      <c r="B40" s="146">
        <f>SUM(B32:B39)</f>
        <v>634000</v>
      </c>
      <c r="C40" s="109">
        <f t="shared" ref="C40:O40" si="5">SUM(C32:C39)</f>
        <v>904899</v>
      </c>
      <c r="D40" s="109">
        <f t="shared" si="5"/>
        <v>780052</v>
      </c>
      <c r="E40" s="109">
        <f t="shared" si="5"/>
        <v>0</v>
      </c>
      <c r="F40" s="109">
        <f>SUM(F32:F39)</f>
        <v>13643</v>
      </c>
      <c r="G40" s="109">
        <f t="shared" si="5"/>
        <v>145203</v>
      </c>
      <c r="H40" s="142">
        <f t="shared" si="5"/>
        <v>220055.12669424445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6">
        <f>SUM(B40:N40)</f>
        <v>2697852.1266942443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169 GWh</v>
      </c>
      <c r="T41" s="64"/>
    </row>
    <row r="42" spans="1:47">
      <c r="A42" s="46" t="s">
        <v>43</v>
      </c>
      <c r="B42" s="113">
        <f>B39+B38+B37</f>
        <v>367100</v>
      </c>
      <c r="C42" s="113">
        <f>C39+C38+C37</f>
        <v>342787.8</v>
      </c>
      <c r="D42" s="113">
        <f>D39+D38+D37</f>
        <v>1916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113342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825145.8</v>
      </c>
      <c r="Q42" s="34"/>
      <c r="R42" s="41" t="s">
        <v>41</v>
      </c>
      <c r="S42" s="11" t="str">
        <f>ROUND(P42/1000,0) &amp;" GWh"</f>
        <v>825 GWh</v>
      </c>
      <c r="T42" s="42">
        <f>P42/P40</f>
        <v>0.30585286414903506</v>
      </c>
    </row>
    <row r="43" spans="1:47">
      <c r="A43" s="47" t="s">
        <v>45</v>
      </c>
      <c r="B43" s="115"/>
      <c r="C43" s="116">
        <f>C40+C24-C7+C46</f>
        <v>882918.68039999995</v>
      </c>
      <c r="D43" s="116">
        <f t="shared" ref="D43:O43" si="7">D11+D24+D40</f>
        <v>794152</v>
      </c>
      <c r="E43" s="116">
        <f t="shared" si="7"/>
        <v>0</v>
      </c>
      <c r="F43" s="116">
        <f t="shared" si="7"/>
        <v>17743</v>
      </c>
      <c r="G43" s="116">
        <f t="shared" si="7"/>
        <v>155003</v>
      </c>
      <c r="H43" s="116">
        <f t="shared" si="7"/>
        <v>761655.12669424445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324900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2936371.8070942443</v>
      </c>
      <c r="Q43" s="34"/>
      <c r="R43" s="41" t="s">
        <v>42</v>
      </c>
      <c r="S43" s="11" t="str">
        <f>ROUND(P36/1000,0) &amp;" GWh"</f>
        <v>435 GWh</v>
      </c>
      <c r="T43" s="63">
        <f>P36/P40</f>
        <v>0.16140462379862197</v>
      </c>
    </row>
    <row r="44" spans="1:47">
      <c r="A44" s="47" t="s">
        <v>46</v>
      </c>
      <c r="B44" s="97"/>
      <c r="C44" s="104">
        <f>C43/$P$43</f>
        <v>0.30068354363942518</v>
      </c>
      <c r="D44" s="104">
        <f t="shared" ref="D44:P44" si="8">D43/$P$43</f>
        <v>0.27045348892171517</v>
      </c>
      <c r="E44" s="104">
        <f t="shared" si="8"/>
        <v>0</v>
      </c>
      <c r="F44" s="104">
        <f t="shared" si="8"/>
        <v>6.0424909260922248E-3</v>
      </c>
      <c r="G44" s="104">
        <f t="shared" si="8"/>
        <v>5.2787252494903521E-2</v>
      </c>
      <c r="H44" s="104">
        <f t="shared" si="8"/>
        <v>0.25938647308017787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0.11064675093768607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213 GWh</v>
      </c>
      <c r="T44" s="42">
        <f>P34/P40</f>
        <v>7.9071679514820414E-2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20 GWh</v>
      </c>
      <c r="T45" s="42">
        <f>P32/P40</f>
        <v>7.2776412783076084E-3</v>
      </c>
      <c r="U45" s="36"/>
    </row>
    <row r="46" spans="1:47">
      <c r="A46" s="48" t="s">
        <v>49</v>
      </c>
      <c r="B46" s="68">
        <f>B24-B40</f>
        <v>95747</v>
      </c>
      <c r="C46" s="68">
        <f>(C40+C24)*0.08</f>
        <v>73068.050400000007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306 GWh</v>
      </c>
      <c r="T46" s="63">
        <f>P33/P40</f>
        <v>0.11342979748689003</v>
      </c>
      <c r="U46" s="36"/>
    </row>
    <row r="47" spans="1:47">
      <c r="A47" s="48" t="s">
        <v>51</v>
      </c>
      <c r="B47" s="98">
        <f>B46/B24</f>
        <v>0.13120574664918117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898 GWh</v>
      </c>
      <c r="T47" s="63">
        <f>P35/P40</f>
        <v>0.33296339377232498</v>
      </c>
    </row>
    <row r="48" spans="1:47" ht="15" thickBot="1">
      <c r="A48" s="13"/>
      <c r="B48" s="99"/>
      <c r="C48" s="101"/>
      <c r="D48" s="101"/>
      <c r="E48" s="101"/>
      <c r="F48" s="102"/>
      <c r="G48" s="101"/>
      <c r="H48" s="101"/>
      <c r="I48" s="102"/>
      <c r="J48" s="101"/>
      <c r="K48" s="101"/>
      <c r="L48" s="101"/>
      <c r="M48" s="101"/>
      <c r="N48" s="102"/>
      <c r="O48" s="102"/>
      <c r="P48" s="102"/>
      <c r="Q48" s="87"/>
      <c r="R48" s="69" t="s">
        <v>50</v>
      </c>
      <c r="S48" s="11" t="str">
        <f>ROUND(P40/1000,0) &amp;" GWh"</f>
        <v>2698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82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[2]Solceller!$C$13</f>
        <v>104.5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[2]Elproduktion!$N$402</f>
        <v>0</v>
      </c>
      <c r="D7" s="90">
        <f>[2]Elproduktion!$N$403</f>
        <v>0</v>
      </c>
      <c r="E7" s="90">
        <f>[2]Elproduktion!$Q$404</f>
        <v>0</v>
      </c>
      <c r="F7" s="90">
        <f>[2]Elproduktion!$N$405</f>
        <v>0</v>
      </c>
      <c r="G7" s="90">
        <f>[2]Elproduktion!$R$406</f>
        <v>0</v>
      </c>
      <c r="H7" s="90">
        <f>[2]Elproduktion!$S$407</f>
        <v>0</v>
      </c>
      <c r="I7" s="90">
        <f>[2]Elproduktion!$N$408</f>
        <v>0</v>
      </c>
      <c r="J7" s="90">
        <f>[2]Elproduktion!$T$406</f>
        <v>0</v>
      </c>
      <c r="K7" s="90">
        <f>[2]Elproduktion!$U$404</f>
        <v>0</v>
      </c>
      <c r="L7" s="90">
        <f>[2]Elproduktion!$V$404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[2]Elproduktion!$N$410</f>
        <v>0</v>
      </c>
      <c r="D8" s="90">
        <f>[2]Elproduktion!$N$411</f>
        <v>0</v>
      </c>
      <c r="E8" s="90">
        <f>[2]Elproduktion!$Q$412</f>
        <v>0</v>
      </c>
      <c r="F8" s="90">
        <f>[2]Elproduktion!$N$413</f>
        <v>0</v>
      </c>
      <c r="G8" s="90">
        <f>[2]Elproduktion!$R$414</f>
        <v>0</v>
      </c>
      <c r="H8" s="90">
        <f>[2]Elproduktion!$S$415</f>
        <v>0</v>
      </c>
      <c r="I8" s="90">
        <f>[2]Elproduktion!$N$416</f>
        <v>0</v>
      </c>
      <c r="J8" s="90">
        <f>[2]Elproduktion!$T$414</f>
        <v>0</v>
      </c>
      <c r="K8" s="90">
        <f>[2]Elproduktion!$U$412</f>
        <v>0</v>
      </c>
      <c r="L8" s="90">
        <f>[2]Elproduktion!$V$412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20">
        <f>[2]Elproduktion!$N$418</f>
        <v>12699.369747899167</v>
      </c>
      <c r="D9" s="90">
        <f>[2]Elproduktion!$N$419</f>
        <v>0</v>
      </c>
      <c r="E9" s="90">
        <f>[2]Elproduktion!$Q$420</f>
        <v>0</v>
      </c>
      <c r="F9" s="90">
        <f>[2]Elproduktion!$N$421</f>
        <v>0</v>
      </c>
      <c r="G9" s="90">
        <f>[2]Elproduktion!$R$422</f>
        <v>0</v>
      </c>
      <c r="H9" s="90">
        <f>[2]Elproduktion!$S$423</f>
        <v>0</v>
      </c>
      <c r="I9" s="90">
        <f>[2]Elproduktion!$N$424</f>
        <v>0</v>
      </c>
      <c r="J9" s="90">
        <f>[2]Elproduktion!$T$422</f>
        <v>0</v>
      </c>
      <c r="K9" s="90">
        <f>[2]Elproduktion!$U$420</f>
        <v>0</v>
      </c>
      <c r="L9" s="90">
        <f>[2]Elproduktion!$V$420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[2]Elproduktion!$N$426</f>
        <v>124211.63025210083</v>
      </c>
      <c r="D10" s="90">
        <f>[2]Elproduktion!$N$427</f>
        <v>0</v>
      </c>
      <c r="E10" s="90">
        <f>[2]Elproduktion!$Q$428</f>
        <v>0</v>
      </c>
      <c r="F10" s="90">
        <f>[2]Elproduktion!$N$429</f>
        <v>0</v>
      </c>
      <c r="G10" s="90">
        <f>[2]Elproduktion!$R$430</f>
        <v>0</v>
      </c>
      <c r="H10" s="90">
        <f>[2]Elproduktion!$S$431</f>
        <v>0</v>
      </c>
      <c r="I10" s="90">
        <f>[2]Elproduktion!$N$432</f>
        <v>0</v>
      </c>
      <c r="J10" s="90">
        <f>[2]Elproduktion!$T$430</f>
        <v>0</v>
      </c>
      <c r="K10" s="90">
        <f>[2]Elproduktion!$U$428</f>
        <v>0</v>
      </c>
      <c r="L10" s="90">
        <f>[2]Elproduktion!$V$428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137015.5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1438 Dals-Ed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[2]Fjärrvärmeproduktion!$N$562</f>
        <v>0</v>
      </c>
      <c r="C18" s="109"/>
      <c r="D18" s="109">
        <f>[2]Fjärrvärmeproduktion!$N$563</f>
        <v>0</v>
      </c>
      <c r="E18" s="109">
        <f>[2]Fjärrvärmeproduktion!$Q$564</f>
        <v>0</v>
      </c>
      <c r="F18" s="109">
        <f>[2]Fjärrvärmeproduktion!$N$565</f>
        <v>0</v>
      </c>
      <c r="G18" s="109">
        <f>[2]Fjärrvärmeproduktion!$R$566</f>
        <v>0</v>
      </c>
      <c r="H18" s="109">
        <f>[2]Fjärrvärmeproduktion!$S$567</f>
        <v>0</v>
      </c>
      <c r="I18" s="109">
        <f>[2]Fjärrvärmeproduktion!$N$568</f>
        <v>0</v>
      </c>
      <c r="J18" s="109">
        <f>[2]Fjärrvärmeproduktion!$T$566</f>
        <v>0</v>
      </c>
      <c r="K18" s="109">
        <f>[2]Fjärrvärmeproduktion!$U$564</f>
        <v>0</v>
      </c>
      <c r="L18" s="109">
        <f>[2]Fjärrvärmeproduktion!$V$564</f>
        <v>0</v>
      </c>
      <c r="M18" s="109">
        <f>[2]Fjärrvärmeproduktion!$W$567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[2]Fjärrvärmeproduktion!$N$570</f>
        <v>8302</v>
      </c>
      <c r="C19" s="109"/>
      <c r="D19" s="109">
        <f>[2]Fjärrvärmeproduktion!$N$571</f>
        <v>408</v>
      </c>
      <c r="E19" s="109">
        <f>[2]Fjärrvärmeproduktion!$Q$572</f>
        <v>0</v>
      </c>
      <c r="F19" s="109">
        <f>[2]Fjärrvärmeproduktion!$N$573</f>
        <v>0</v>
      </c>
      <c r="G19" s="109">
        <f>[2]Fjärrvärmeproduktion!$R$574</f>
        <v>0</v>
      </c>
      <c r="H19" s="109">
        <f>[2]Fjärrvärmeproduktion!$S$575</f>
        <v>9444</v>
      </c>
      <c r="I19" s="109">
        <f>[2]Fjärrvärmeproduktion!$N$576</f>
        <v>0</v>
      </c>
      <c r="J19" s="109">
        <f>[2]Fjärrvärmeproduktion!$T$574</f>
        <v>0</v>
      </c>
      <c r="K19" s="109">
        <f>[2]Fjärrvärmeproduktion!$U$572</f>
        <v>0</v>
      </c>
      <c r="L19" s="109">
        <f>[2]Fjärrvärmeproduktion!$V$572</f>
        <v>0</v>
      </c>
      <c r="M19" s="109">
        <f>[2]Fjärrvärmeproduktion!$W$575</f>
        <v>0</v>
      </c>
      <c r="N19" s="109"/>
      <c r="O19" s="109"/>
      <c r="P19" s="109">
        <f t="shared" ref="P19:P24" si="2">SUM(C19:O19)</f>
        <v>9852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[2]Fjärrvärmeproduktion!$N$578</f>
        <v>0</v>
      </c>
      <c r="C20" s="109"/>
      <c r="D20" s="109">
        <f>[2]Fjärrvärmeproduktion!$N$579</f>
        <v>0</v>
      </c>
      <c r="E20" s="109">
        <f>[2]Fjärrvärmeproduktion!$Q$580</f>
        <v>0</v>
      </c>
      <c r="F20" s="109">
        <f>[2]Fjärrvärmeproduktion!$N$581</f>
        <v>0</v>
      </c>
      <c r="G20" s="109">
        <f>[2]Fjärrvärmeproduktion!$R$582</f>
        <v>0</v>
      </c>
      <c r="H20" s="109">
        <f>[2]Fjärrvärmeproduktion!$S$583</f>
        <v>0</v>
      </c>
      <c r="I20" s="109">
        <f>[2]Fjärrvärmeproduktion!$N$584</f>
        <v>0</v>
      </c>
      <c r="J20" s="109">
        <f>[2]Fjärrvärmeproduktion!$T$582</f>
        <v>0</v>
      </c>
      <c r="K20" s="109">
        <f>[2]Fjärrvärmeproduktion!$U$580</f>
        <v>0</v>
      </c>
      <c r="L20" s="109">
        <f>[2]Fjärrvärmeproduktion!$V$580</f>
        <v>0</v>
      </c>
      <c r="M20" s="109">
        <f>[2]Fjärrvärmeproduktion!$W$583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[2]Fjärrvärmeproduktion!$N$586</f>
        <v>0</v>
      </c>
      <c r="C21" s="109"/>
      <c r="D21" s="109">
        <f>[2]Fjärrvärmeproduktion!$N$587</f>
        <v>0</v>
      </c>
      <c r="E21" s="109">
        <f>[2]Fjärrvärmeproduktion!$Q$588</f>
        <v>0</v>
      </c>
      <c r="F21" s="109">
        <f>[2]Fjärrvärmeproduktion!$N$589</f>
        <v>0</v>
      </c>
      <c r="G21" s="109">
        <f>[2]Fjärrvärmeproduktion!$R$590</f>
        <v>0</v>
      </c>
      <c r="H21" s="109">
        <f>[2]Fjärrvärmeproduktion!$S$591</f>
        <v>0</v>
      </c>
      <c r="I21" s="109">
        <f>[2]Fjärrvärmeproduktion!$N$592</f>
        <v>0</v>
      </c>
      <c r="J21" s="109">
        <f>[2]Fjärrvärmeproduktion!$T$590</f>
        <v>0</v>
      </c>
      <c r="K21" s="109">
        <f>[2]Fjärrvärmeproduktion!$U$588</f>
        <v>0</v>
      </c>
      <c r="L21" s="109">
        <f>[2]Fjärrvärmeproduktion!$V$588</f>
        <v>0</v>
      </c>
      <c r="M21" s="109">
        <f>[2]Fjärrvärmeproduktion!$W$591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[2]Fjärrvärmeproduktion!$N$594</f>
        <v>0</v>
      </c>
      <c r="C22" s="109"/>
      <c r="D22" s="109">
        <f>[2]Fjärrvärmeproduktion!$N$595</f>
        <v>0</v>
      </c>
      <c r="E22" s="109">
        <f>[2]Fjärrvärmeproduktion!$Q$596</f>
        <v>0</v>
      </c>
      <c r="F22" s="109">
        <f>[2]Fjärrvärmeproduktion!$N$597</f>
        <v>0</v>
      </c>
      <c r="G22" s="109">
        <f>[2]Fjärrvärmeproduktion!$R$598</f>
        <v>0</v>
      </c>
      <c r="H22" s="109">
        <f>[2]Fjärrvärmeproduktion!$S$599</f>
        <v>0</v>
      </c>
      <c r="I22" s="109">
        <f>[2]Fjärrvärmeproduktion!$N$600</f>
        <v>0</v>
      </c>
      <c r="J22" s="109">
        <f>[2]Fjärrvärmeproduktion!$T$598</f>
        <v>0</v>
      </c>
      <c r="K22" s="109">
        <f>[2]Fjärrvärmeproduktion!$U$596</f>
        <v>0</v>
      </c>
      <c r="L22" s="109">
        <f>[2]Fjärrvärmeproduktion!$V$596</f>
        <v>0</v>
      </c>
      <c r="M22" s="109">
        <f>[2]Fjärrvärmeproduktion!$W$599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137 GWh</v>
      </c>
      <c r="T22" s="38"/>
      <c r="U22" s="36"/>
    </row>
    <row r="23" spans="1:34" ht="15.6">
      <c r="A23" s="5" t="s">
        <v>23</v>
      </c>
      <c r="B23" s="118">
        <f>[2]Fjärrvärmeproduktion!$N$602</f>
        <v>0</v>
      </c>
      <c r="C23" s="109"/>
      <c r="D23" s="109">
        <f>[2]Fjärrvärmeproduktion!$N$603</f>
        <v>0</v>
      </c>
      <c r="E23" s="109">
        <f>[2]Fjärrvärmeproduktion!$Q$604</f>
        <v>0</v>
      </c>
      <c r="F23" s="109">
        <f>[2]Fjärrvärmeproduktion!$N$605</f>
        <v>0</v>
      </c>
      <c r="G23" s="109">
        <f>[2]Fjärrvärmeproduktion!$R$606</f>
        <v>0</v>
      </c>
      <c r="H23" s="109">
        <f>[2]Fjärrvärmeproduktion!$S$607</f>
        <v>0</v>
      </c>
      <c r="I23" s="109">
        <f>[2]Fjärrvärmeproduktion!$N$608</f>
        <v>0</v>
      </c>
      <c r="J23" s="109">
        <f>[2]Fjärrvärmeproduktion!$T$606</f>
        <v>0</v>
      </c>
      <c r="K23" s="109">
        <f>[2]Fjärrvärmeproduktion!$U$604</f>
        <v>0</v>
      </c>
      <c r="L23" s="109">
        <f>[2]Fjärrvärmeproduktion!$V$604</f>
        <v>0</v>
      </c>
      <c r="M23" s="109">
        <f>[2]Fjärrvärmeproduktion!$W$607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8302</v>
      </c>
      <c r="C24" s="109">
        <f t="shared" ref="C24:O24" si="3">SUM(C18:C23)</f>
        <v>0</v>
      </c>
      <c r="D24" s="109">
        <f t="shared" si="3"/>
        <v>408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9444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9852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56 GWh</v>
      </c>
      <c r="T25" s="42">
        <f>C$44</f>
        <v>0.41193217721716407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24 GWh</v>
      </c>
      <c r="T26" s="42">
        <f>D$44</f>
        <v>0.1752368796842049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1438 Dals-Ed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3 GWh</v>
      </c>
      <c r="T29" s="42">
        <f>G$44</f>
        <v>2.5523616618034092E-2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53 GWh</v>
      </c>
      <c r="T30" s="42">
        <f>H$44</f>
        <v>0.3873073264805969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[2]Slutanvändning!$N$818</f>
        <v>0</v>
      </c>
      <c r="C32" s="90">
        <f>[2]Slutanvändning!$N$819</f>
        <v>4385</v>
      </c>
      <c r="D32" s="105">
        <f>[2]Slutanvändning!$N$812</f>
        <v>1219</v>
      </c>
      <c r="E32" s="90">
        <f>[2]Slutanvändning!$Q$813</f>
        <v>0</v>
      </c>
      <c r="F32" s="90">
        <f>[2]Slutanvändning!$N$814</f>
        <v>0</v>
      </c>
      <c r="G32" s="90">
        <f>[2]Slutanvändning!$N$815</f>
        <v>251</v>
      </c>
      <c r="H32" s="105">
        <f>[2]Slutanvändning!$N$816</f>
        <v>0</v>
      </c>
      <c r="I32" s="90">
        <f>[2]Slutanvändning!$N$817</f>
        <v>0</v>
      </c>
      <c r="J32" s="90">
        <v>0</v>
      </c>
      <c r="K32" s="90">
        <f>[2]Slutanvändning!$T$813</f>
        <v>0</v>
      </c>
      <c r="L32" s="90">
        <f>[2]Slutanvändning!$U$813</f>
        <v>0</v>
      </c>
      <c r="M32" s="90"/>
      <c r="N32" s="90">
        <v>0</v>
      </c>
      <c r="O32" s="90">
        <v>0</v>
      </c>
      <c r="P32" s="90">
        <f t="shared" ref="P32:P38" si="4">SUM(B32:N32)</f>
        <v>5855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[2]Slutanvändning!$N$827</f>
        <v>0</v>
      </c>
      <c r="C33" s="145">
        <f>[2]Slutanvändning!$N$828</f>
        <v>8935</v>
      </c>
      <c r="D33" s="125">
        <f>[2]Slutanvändning!$N$821</f>
        <v>3170</v>
      </c>
      <c r="E33" s="90">
        <f>[2]Slutanvändning!$Q$822</f>
        <v>0</v>
      </c>
      <c r="F33" s="90">
        <f>[2]Slutanvändning!$N$823</f>
        <v>0</v>
      </c>
      <c r="G33" s="90">
        <f>[2]Slutanvändning!$N$824</f>
        <v>0</v>
      </c>
      <c r="H33" s="125">
        <f>[2]Slutanvändning!$N$825</f>
        <v>25263.466666666674</v>
      </c>
      <c r="I33" s="90">
        <f>[2]Slutanvändning!$N$826</f>
        <v>0</v>
      </c>
      <c r="J33" s="90">
        <v>0</v>
      </c>
      <c r="K33" s="90">
        <f>[2]Slutanvändning!$T$822</f>
        <v>0</v>
      </c>
      <c r="L33" s="90">
        <f>[2]Slutanvändning!$U$822</f>
        <v>0</v>
      </c>
      <c r="M33" s="90"/>
      <c r="N33" s="90">
        <v>0</v>
      </c>
      <c r="O33" s="90">
        <v>0</v>
      </c>
      <c r="P33" s="145">
        <f t="shared" si="4"/>
        <v>37368.466666666674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[2]Slutanvändning!$N$836</f>
        <v>2756</v>
      </c>
      <c r="C34" s="90">
        <f>[2]Slutanvändning!$N$837</f>
        <v>5383</v>
      </c>
      <c r="D34" s="105">
        <f>[2]Slutanvändning!$N$830</f>
        <v>398</v>
      </c>
      <c r="E34" s="90">
        <f>[2]Slutanvändning!$Q$831</f>
        <v>0</v>
      </c>
      <c r="F34" s="90">
        <f>[2]Slutanvändning!$N$832</f>
        <v>0</v>
      </c>
      <c r="G34" s="90">
        <f>[2]Slutanvändning!$N$833</f>
        <v>0</v>
      </c>
      <c r="H34" s="105">
        <f>[2]Slutanvändning!$N$834</f>
        <v>0</v>
      </c>
      <c r="I34" s="90">
        <f>[2]Slutanvändning!$N$835</f>
        <v>0</v>
      </c>
      <c r="J34" s="90">
        <v>0</v>
      </c>
      <c r="K34" s="90">
        <f>[2]Slutanvändning!$T$831</f>
        <v>0</v>
      </c>
      <c r="L34" s="90">
        <f>[2]Slutanvändning!$U$831</f>
        <v>0</v>
      </c>
      <c r="M34" s="90"/>
      <c r="N34" s="90">
        <v>0</v>
      </c>
      <c r="O34" s="90">
        <v>0</v>
      </c>
      <c r="P34" s="90">
        <f t="shared" si="4"/>
        <v>8537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[2]Slutanvändning!$N$845</f>
        <v>0</v>
      </c>
      <c r="C35" s="90">
        <f>[2]Slutanvändning!$N$846</f>
        <v>0</v>
      </c>
      <c r="D35" s="105">
        <f>[2]Slutanvändning!$N$839</f>
        <v>18502</v>
      </c>
      <c r="E35" s="90">
        <f>[2]Slutanvändning!$Q$840</f>
        <v>0</v>
      </c>
      <c r="F35" s="90">
        <f>[2]Slutanvändning!$N$841</f>
        <v>0</v>
      </c>
      <c r="G35" s="90">
        <f>[2]Slutanvändning!$N$842</f>
        <v>3248</v>
      </c>
      <c r="H35" s="105">
        <f>[2]Slutanvändning!$N$843</f>
        <v>0</v>
      </c>
      <c r="I35" s="90">
        <f>[2]Slutanvändning!$N$844</f>
        <v>0</v>
      </c>
      <c r="J35" s="90">
        <v>0</v>
      </c>
      <c r="K35" s="90">
        <f>[2]Slutanvändning!$T$840</f>
        <v>0</v>
      </c>
      <c r="L35" s="90">
        <f>[2]Slutanvändning!$U$840</f>
        <v>0</v>
      </c>
      <c r="M35" s="90"/>
      <c r="N35" s="90">
        <v>0</v>
      </c>
      <c r="O35" s="90">
        <v>0</v>
      </c>
      <c r="P35" s="90">
        <f>SUM(B35:N35)</f>
        <v>21750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[2]Slutanvändning!$N$854</f>
        <v>1326</v>
      </c>
      <c r="C36" s="145">
        <f>[2]Slutanvändning!$N$855</f>
        <v>9669.2000000000007</v>
      </c>
      <c r="D36" s="105">
        <f>[2]Slutanvändning!$N$848</f>
        <v>95</v>
      </c>
      <c r="E36" s="90">
        <f>[2]Slutanvändning!$Q$849</f>
        <v>0</v>
      </c>
      <c r="F36" s="90">
        <f>[2]Slutanvändning!$N$850</f>
        <v>0</v>
      </c>
      <c r="G36" s="90">
        <f>[2]Slutanvändning!$N$851</f>
        <v>0</v>
      </c>
      <c r="H36" s="105">
        <f>[2]Slutanvändning!$N$852</f>
        <v>0</v>
      </c>
      <c r="I36" s="90">
        <f>[2]Slutanvändning!$N$853</f>
        <v>0</v>
      </c>
      <c r="J36" s="90">
        <v>0</v>
      </c>
      <c r="K36" s="90">
        <f>[2]Slutanvändning!$T$849</f>
        <v>0</v>
      </c>
      <c r="L36" s="90">
        <f>[2]Slutanvändning!$U$849</f>
        <v>0</v>
      </c>
      <c r="M36" s="90"/>
      <c r="N36" s="90">
        <v>0</v>
      </c>
      <c r="O36" s="90">
        <v>0</v>
      </c>
      <c r="P36" s="145">
        <f t="shared" si="4"/>
        <v>11090.2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[2]Slutanvändning!$N$863</f>
        <v>153</v>
      </c>
      <c r="C37" s="90">
        <f>[2]Slutanvändning!$N$864</f>
        <v>18231</v>
      </c>
      <c r="D37" s="105">
        <f>[2]Slutanvändning!$N$857</f>
        <v>171</v>
      </c>
      <c r="E37" s="90">
        <f>[2]Slutanvändning!$Q$858</f>
        <v>0</v>
      </c>
      <c r="F37" s="90">
        <f>[2]Slutanvändning!$N$859</f>
        <v>0</v>
      </c>
      <c r="G37" s="90">
        <f>[2]Slutanvändning!$N$860</f>
        <v>0</v>
      </c>
      <c r="H37" s="105">
        <f>[2]Slutanvändning!$N$861</f>
        <v>18388</v>
      </c>
      <c r="I37" s="90">
        <f>[2]Slutanvändning!$N$862</f>
        <v>0</v>
      </c>
      <c r="J37" s="90">
        <v>0</v>
      </c>
      <c r="K37" s="90">
        <f>[2]Slutanvändning!$T$858</f>
        <v>0</v>
      </c>
      <c r="L37" s="90">
        <f>[2]Slutanvändning!$U$858</f>
        <v>0</v>
      </c>
      <c r="M37" s="90"/>
      <c r="N37" s="90">
        <v>0</v>
      </c>
      <c r="O37" s="90">
        <v>0</v>
      </c>
      <c r="P37" s="90">
        <f t="shared" si="4"/>
        <v>36943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[2]Slutanvändning!$N$872</f>
        <v>2800</v>
      </c>
      <c r="C38" s="90">
        <f>[2]Slutanvändning!$N$873</f>
        <v>2075</v>
      </c>
      <c r="D38" s="105">
        <f>[2]Slutanvändning!$N$866</f>
        <v>60</v>
      </c>
      <c r="E38" s="90">
        <f>[2]Slutanvändning!$Q$867</f>
        <v>0</v>
      </c>
      <c r="F38" s="90">
        <f>[2]Slutanvändning!$N$868</f>
        <v>0</v>
      </c>
      <c r="G38" s="90">
        <f>[2]Slutanvändning!$N$869</f>
        <v>0</v>
      </c>
      <c r="H38" s="105">
        <f>[2]Slutanvändning!$N$870</f>
        <v>0</v>
      </c>
      <c r="I38" s="90">
        <f>[2]Slutanvändning!$N$871</f>
        <v>0</v>
      </c>
      <c r="J38" s="90">
        <v>0</v>
      </c>
      <c r="K38" s="90">
        <f>[2]Slutanvändning!$T$867</f>
        <v>0</v>
      </c>
      <c r="L38" s="90">
        <f>[2]Slutanvändning!$U$867</f>
        <v>0</v>
      </c>
      <c r="M38" s="90"/>
      <c r="N38" s="90">
        <v>0</v>
      </c>
      <c r="O38" s="90">
        <v>0</v>
      </c>
      <c r="P38" s="90">
        <f t="shared" si="4"/>
        <v>4935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[2]Slutanvändning!$N$881</f>
        <v>0</v>
      </c>
      <c r="C39" s="90">
        <f>[2]Slutanvändning!$N$882</f>
        <v>3610</v>
      </c>
      <c r="D39" s="105">
        <f>[2]Slutanvändning!$N$875</f>
        <v>0</v>
      </c>
      <c r="E39" s="90">
        <f>[2]Slutanvändning!$Q$876</f>
        <v>0</v>
      </c>
      <c r="F39" s="90">
        <f>[2]Slutanvändning!$N$877</f>
        <v>0</v>
      </c>
      <c r="G39" s="90">
        <f>[2]Slutanvändning!$N$878</f>
        <v>0</v>
      </c>
      <c r="H39" s="105">
        <f>[2]Slutanvändning!$N$879</f>
        <v>0</v>
      </c>
      <c r="I39" s="90">
        <f>[2]Slutanvändning!$N$880</f>
        <v>0</v>
      </c>
      <c r="J39" s="90">
        <v>0</v>
      </c>
      <c r="K39" s="90">
        <f>[2]Slutanvändning!$T$876</f>
        <v>0</v>
      </c>
      <c r="L39" s="90">
        <f>[2]Slutanvändning!$U$876</f>
        <v>0</v>
      </c>
      <c r="M39" s="90"/>
      <c r="N39" s="90">
        <v>0</v>
      </c>
      <c r="O39" s="90">
        <v>0</v>
      </c>
      <c r="P39" s="90">
        <f>SUM(B39:N39)</f>
        <v>3610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7035</v>
      </c>
      <c r="C40" s="145">
        <f t="shared" ref="C40:O40" si="5">SUM(C32:C39)</f>
        <v>52288.2</v>
      </c>
      <c r="D40" s="145">
        <f t="shared" si="5"/>
        <v>23615</v>
      </c>
      <c r="E40" s="90">
        <f t="shared" si="5"/>
        <v>0</v>
      </c>
      <c r="F40" s="90">
        <f>SUM(F32:F39)</f>
        <v>0</v>
      </c>
      <c r="G40" s="90">
        <f t="shared" si="5"/>
        <v>3499</v>
      </c>
      <c r="H40" s="145">
        <f t="shared" si="5"/>
        <v>43651.466666666674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45">
        <f>SUM(B40:N40)</f>
        <v>130088.66666666667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5 GWh</v>
      </c>
      <c r="T41" s="64"/>
    </row>
    <row r="42" spans="1:47">
      <c r="A42" s="46" t="s">
        <v>43</v>
      </c>
      <c r="B42" s="95">
        <f>B39+B38+B37</f>
        <v>2953</v>
      </c>
      <c r="C42" s="95">
        <f>C39+C38+C37</f>
        <v>23916</v>
      </c>
      <c r="D42" s="95">
        <f>D39+D38+D37</f>
        <v>231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18388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45488</v>
      </c>
      <c r="Q42" s="34"/>
      <c r="R42" s="41" t="s">
        <v>41</v>
      </c>
      <c r="S42" s="11" t="str">
        <f>ROUND(P42/1000,0) &amp;" GWh"</f>
        <v>45 GWh</v>
      </c>
      <c r="T42" s="42">
        <f>P42/P40</f>
        <v>0.34966919998155105</v>
      </c>
    </row>
    <row r="43" spans="1:47">
      <c r="A43" s="47" t="s">
        <v>45</v>
      </c>
      <c r="B43" s="121"/>
      <c r="C43" s="122">
        <f>C40+C24-C7+C46</f>
        <v>56471.255999999994</v>
      </c>
      <c r="D43" s="122">
        <f t="shared" ref="D43:O43" si="7">D11+D24+D40</f>
        <v>24023</v>
      </c>
      <c r="E43" s="122">
        <f t="shared" si="7"/>
        <v>0</v>
      </c>
      <c r="F43" s="122">
        <f t="shared" si="7"/>
        <v>0</v>
      </c>
      <c r="G43" s="122">
        <f t="shared" si="7"/>
        <v>3499</v>
      </c>
      <c r="H43" s="122">
        <f t="shared" si="7"/>
        <v>53095.466666666674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137088.72266666667</v>
      </c>
      <c r="Q43" s="34"/>
      <c r="R43" s="41" t="s">
        <v>42</v>
      </c>
      <c r="S43" s="11" t="str">
        <f>ROUND(P36/1000,0) &amp;" GWh"</f>
        <v>11 GWh</v>
      </c>
      <c r="T43" s="63">
        <f>P36/P40</f>
        <v>8.5251085157302967E-2</v>
      </c>
    </row>
    <row r="44" spans="1:47">
      <c r="A44" s="47" t="s">
        <v>46</v>
      </c>
      <c r="B44" s="97"/>
      <c r="C44" s="104">
        <f>C43/$P$43</f>
        <v>0.41193217721716407</v>
      </c>
      <c r="D44" s="104">
        <f t="shared" ref="D44:P44" si="8">D43/$P$43</f>
        <v>0.1752368796842049</v>
      </c>
      <c r="E44" s="104">
        <f t="shared" si="8"/>
        <v>0</v>
      </c>
      <c r="F44" s="104">
        <f t="shared" si="8"/>
        <v>0</v>
      </c>
      <c r="G44" s="104">
        <f t="shared" si="8"/>
        <v>2.5523616618034092E-2</v>
      </c>
      <c r="H44" s="104">
        <f t="shared" si="8"/>
        <v>0.3873073264805969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9 GWh</v>
      </c>
      <c r="T44" s="42">
        <f>P34/P40</f>
        <v>6.5624471514300495E-2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6 GWh</v>
      </c>
      <c r="T45" s="42">
        <f>P32/P40</f>
        <v>4.5007763935367158E-2</v>
      </c>
      <c r="U45" s="36"/>
    </row>
    <row r="46" spans="1:47">
      <c r="A46" s="48" t="s">
        <v>49</v>
      </c>
      <c r="B46" s="68">
        <f>B24-B40</f>
        <v>1267</v>
      </c>
      <c r="C46" s="68">
        <f>(C40+C24)*0.08</f>
        <v>4183.0559999999996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37 GWh</v>
      </c>
      <c r="T46" s="63">
        <f>P33/P40</f>
        <v>0.28725382175234332</v>
      </c>
      <c r="U46" s="36"/>
    </row>
    <row r="47" spans="1:47">
      <c r="A47" s="48" t="s">
        <v>51</v>
      </c>
      <c r="B47" s="98">
        <f>B46/B24</f>
        <v>0.15261382799325462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22 GWh</v>
      </c>
      <c r="T47" s="63">
        <f>P35/P40</f>
        <v>0.16719365765913505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130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83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[2]Solceller!$C$20</f>
        <v>332.5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[2]Elproduktion!$N$682</f>
        <v>0</v>
      </c>
      <c r="D7" s="90">
        <f>[2]Elproduktion!$N$683</f>
        <v>0</v>
      </c>
      <c r="E7" s="90">
        <f>[2]Elproduktion!$Q$684</f>
        <v>0</v>
      </c>
      <c r="F7" s="90">
        <f>[2]Elproduktion!$N$685</f>
        <v>0</v>
      </c>
      <c r="G7" s="90">
        <f>[2]Elproduktion!$R$686</f>
        <v>0</v>
      </c>
      <c r="H7" s="90">
        <f>[2]Elproduktion!$S$687</f>
        <v>0</v>
      </c>
      <c r="I7" s="90">
        <f>[2]Elproduktion!$N$688</f>
        <v>0</v>
      </c>
      <c r="J7" s="90">
        <f>[2]Elproduktion!$T$686</f>
        <v>0</v>
      </c>
      <c r="K7" s="90">
        <f>[2]Elproduktion!$U$684</f>
        <v>0</v>
      </c>
      <c r="L7" s="90">
        <f>[2]Elproduktion!$V$684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[2]Elproduktion!$N$690</f>
        <v>0</v>
      </c>
      <c r="D8" s="90">
        <f>[2]Elproduktion!$N$691</f>
        <v>0</v>
      </c>
      <c r="E8" s="90">
        <f>[2]Elproduktion!$Q$692</f>
        <v>0</v>
      </c>
      <c r="F8" s="90">
        <f>[2]Elproduktion!$N$693</f>
        <v>0</v>
      </c>
      <c r="G8" s="90">
        <f>[2]Elproduktion!$R$694</f>
        <v>0</v>
      </c>
      <c r="H8" s="90">
        <f>[2]Elproduktion!$S$695</f>
        <v>0</v>
      </c>
      <c r="I8" s="90">
        <f>[2]Elproduktion!$N$696</f>
        <v>0</v>
      </c>
      <c r="J8" s="90">
        <f>[2]Elproduktion!$T$694</f>
        <v>0</v>
      </c>
      <c r="K8" s="90">
        <f>[2]Elproduktion!$U$692</f>
        <v>0</v>
      </c>
      <c r="L8" s="90">
        <f>[2]Elproduktion!$V$692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[2]Elproduktion!$N$698</f>
        <v>606</v>
      </c>
      <c r="D9" s="90">
        <f>[2]Elproduktion!$N$699</f>
        <v>0</v>
      </c>
      <c r="E9" s="90">
        <f>[2]Elproduktion!$Q$700</f>
        <v>0</v>
      </c>
      <c r="F9" s="90">
        <f>[2]Elproduktion!$N$701</f>
        <v>0</v>
      </c>
      <c r="G9" s="90">
        <f>[2]Elproduktion!$R$702</f>
        <v>0</v>
      </c>
      <c r="H9" s="90">
        <f>[2]Elproduktion!$S$703</f>
        <v>0</v>
      </c>
      <c r="I9" s="90">
        <f>[2]Elproduktion!$N$704</f>
        <v>0</v>
      </c>
      <c r="J9" s="90">
        <f>[2]Elproduktion!$T$702</f>
        <v>0</v>
      </c>
      <c r="K9" s="90">
        <f>[2]Elproduktion!$U$700</f>
        <v>0</v>
      </c>
      <c r="L9" s="90">
        <f>[2]Elproduktion!$V$700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[2]Elproduktion!$N$706</f>
        <v>12955</v>
      </c>
      <c r="D10" s="90">
        <f>[2]Elproduktion!$N$707</f>
        <v>0</v>
      </c>
      <c r="E10" s="90">
        <f>[2]Elproduktion!$Q$708</f>
        <v>0</v>
      </c>
      <c r="F10" s="90">
        <f>[2]Elproduktion!$N$709</f>
        <v>0</v>
      </c>
      <c r="G10" s="90">
        <f>[2]Elproduktion!$R$710</f>
        <v>0</v>
      </c>
      <c r="H10" s="90">
        <f>[2]Elproduktion!$S$711</f>
        <v>0</v>
      </c>
      <c r="I10" s="90">
        <f>[2]Elproduktion!$N$712</f>
        <v>0</v>
      </c>
      <c r="J10" s="90">
        <f>[2]Elproduktion!$T$710</f>
        <v>0</v>
      </c>
      <c r="K10" s="90">
        <f>[2]Elproduktion!$U$708</f>
        <v>0</v>
      </c>
      <c r="L10" s="90">
        <f>[2]Elproduktion!$V$708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13893.5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1445 Essunga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[2]Fjärrvärmeproduktion!$N$954</f>
        <v>0</v>
      </c>
      <c r="C18" s="109"/>
      <c r="D18" s="109">
        <f>[2]Fjärrvärmeproduktion!$N$955</f>
        <v>0</v>
      </c>
      <c r="E18" s="109">
        <f>[2]Fjärrvärmeproduktion!$Q$956</f>
        <v>0</v>
      </c>
      <c r="F18" s="109">
        <f>[2]Fjärrvärmeproduktion!$N$957</f>
        <v>0</v>
      </c>
      <c r="G18" s="109">
        <f>[2]Fjärrvärmeproduktion!$R$958</f>
        <v>0</v>
      </c>
      <c r="H18" s="108">
        <f>[2]Fjärrvärmeproduktion!$S$959</f>
        <v>0</v>
      </c>
      <c r="I18" s="109">
        <f>[2]Fjärrvärmeproduktion!$N$960</f>
        <v>0</v>
      </c>
      <c r="J18" s="109">
        <f>[2]Fjärrvärmeproduktion!$T$958</f>
        <v>0</v>
      </c>
      <c r="K18" s="109">
        <f>[2]Fjärrvärmeproduktion!$U$956</f>
        <v>0</v>
      </c>
      <c r="L18" s="109">
        <f>[2]Fjärrvärmeproduktion!$V$956</f>
        <v>0</v>
      </c>
      <c r="M18" s="109">
        <f>[2]Fjärrvärmeproduktion!$W$959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[2]Fjärrvärmeproduktion!$N$962</f>
        <v>7765</v>
      </c>
      <c r="C19" s="109"/>
      <c r="D19" s="109">
        <f>[2]Fjärrvärmeproduktion!$N$963</f>
        <v>0</v>
      </c>
      <c r="E19" s="109">
        <f>[2]Fjärrvärmeproduktion!$Q$964</f>
        <v>0</v>
      </c>
      <c r="F19" s="109">
        <f>[2]Fjärrvärmeproduktion!$N$965</f>
        <v>0</v>
      </c>
      <c r="G19" s="109">
        <f>[2]Fjärrvärmeproduktion!$R$966</f>
        <v>0</v>
      </c>
      <c r="H19" s="108">
        <f>[2]Fjärrvärmeproduktion!$S$967</f>
        <v>9583</v>
      </c>
      <c r="I19" s="109">
        <f>[2]Fjärrvärmeproduktion!$N$968</f>
        <v>0</v>
      </c>
      <c r="J19" s="109">
        <f>[2]Fjärrvärmeproduktion!$T$966</f>
        <v>0</v>
      </c>
      <c r="K19" s="109">
        <f>[2]Fjärrvärmeproduktion!$U$964</f>
        <v>0</v>
      </c>
      <c r="L19" s="109">
        <f>[2]Fjärrvärmeproduktion!$V$964</f>
        <v>0</v>
      </c>
      <c r="M19" s="109">
        <f>[2]Fjärrvärmeproduktion!$W$967</f>
        <v>0</v>
      </c>
      <c r="N19" s="109"/>
      <c r="O19" s="109"/>
      <c r="P19" s="109">
        <f t="shared" ref="P19:P24" si="2">SUM(C19:O19)</f>
        <v>9583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[2]Fjärrvärmeproduktion!$N$970</f>
        <v>0</v>
      </c>
      <c r="C20" s="109"/>
      <c r="D20" s="109">
        <f>[2]Fjärrvärmeproduktion!$N$971</f>
        <v>0</v>
      </c>
      <c r="E20" s="109">
        <f>[2]Fjärrvärmeproduktion!$Q$972</f>
        <v>0</v>
      </c>
      <c r="F20" s="109">
        <f>[2]Fjärrvärmeproduktion!$N$973</f>
        <v>0</v>
      </c>
      <c r="G20" s="109">
        <f>[2]Fjärrvärmeproduktion!$R$974</f>
        <v>0</v>
      </c>
      <c r="H20" s="108">
        <f>[2]Fjärrvärmeproduktion!$S$975</f>
        <v>0</v>
      </c>
      <c r="I20" s="109">
        <f>[2]Fjärrvärmeproduktion!$N$976</f>
        <v>0</v>
      </c>
      <c r="J20" s="109">
        <f>[2]Fjärrvärmeproduktion!$T$974</f>
        <v>0</v>
      </c>
      <c r="K20" s="109">
        <f>[2]Fjärrvärmeproduktion!$U$972</f>
        <v>0</v>
      </c>
      <c r="L20" s="109">
        <f>[2]Fjärrvärmeproduktion!$V$972</f>
        <v>0</v>
      </c>
      <c r="M20" s="109">
        <f>[2]Fjärrvärmeproduktion!$W$975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[2]Fjärrvärmeproduktion!$N$978</f>
        <v>0</v>
      </c>
      <c r="C21" s="109"/>
      <c r="D21" s="109">
        <f>[2]Fjärrvärmeproduktion!$N$979</f>
        <v>0</v>
      </c>
      <c r="E21" s="109">
        <f>[2]Fjärrvärmeproduktion!$Q$980</f>
        <v>0</v>
      </c>
      <c r="F21" s="109">
        <f>[2]Fjärrvärmeproduktion!$N$981</f>
        <v>0</v>
      </c>
      <c r="G21" s="109">
        <f>[2]Fjärrvärmeproduktion!$R$982</f>
        <v>0</v>
      </c>
      <c r="H21" s="108">
        <f>[2]Fjärrvärmeproduktion!$S$983</f>
        <v>0</v>
      </c>
      <c r="I21" s="109">
        <f>[2]Fjärrvärmeproduktion!$N$984</f>
        <v>0</v>
      </c>
      <c r="J21" s="109">
        <f>[2]Fjärrvärmeproduktion!$T$982</f>
        <v>0</v>
      </c>
      <c r="K21" s="109">
        <f>[2]Fjärrvärmeproduktion!$U$980</f>
        <v>0</v>
      </c>
      <c r="L21" s="109">
        <f>[2]Fjärrvärmeproduktion!$V$980</f>
        <v>0</v>
      </c>
      <c r="M21" s="109">
        <f>[2]Fjärrvärmeproduktion!$W$983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[2]Fjärrvärmeproduktion!$N$986</f>
        <v>0</v>
      </c>
      <c r="C22" s="109"/>
      <c r="D22" s="109">
        <f>[2]Fjärrvärmeproduktion!$N$987</f>
        <v>0</v>
      </c>
      <c r="E22" s="109">
        <f>[2]Fjärrvärmeproduktion!$Q$988</f>
        <v>0</v>
      </c>
      <c r="F22" s="109">
        <f>[2]Fjärrvärmeproduktion!$N$989</f>
        <v>0</v>
      </c>
      <c r="G22" s="109">
        <f>[2]Fjärrvärmeproduktion!$R$990</f>
        <v>0</v>
      </c>
      <c r="H22" s="108">
        <f>[2]Fjärrvärmeproduktion!$S$991</f>
        <v>0</v>
      </c>
      <c r="I22" s="109">
        <f>[2]Fjärrvärmeproduktion!$N$992</f>
        <v>0</v>
      </c>
      <c r="J22" s="109">
        <f>[2]Fjärrvärmeproduktion!$T$990</f>
        <v>0</v>
      </c>
      <c r="K22" s="109">
        <f>[2]Fjärrvärmeproduktion!$U$988</f>
        <v>0</v>
      </c>
      <c r="L22" s="109">
        <f>[2]Fjärrvärmeproduktion!$V$988</f>
        <v>0</v>
      </c>
      <c r="M22" s="109">
        <f>[2]Fjärrvärmeproduktion!$W$991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188 GWh</v>
      </c>
      <c r="T22" s="38"/>
      <c r="U22" s="36"/>
    </row>
    <row r="23" spans="1:34" ht="15.6">
      <c r="A23" s="5" t="s">
        <v>23</v>
      </c>
      <c r="B23" s="118">
        <f>[2]Fjärrvärmeproduktion!$N$994</f>
        <v>0</v>
      </c>
      <c r="C23" s="109"/>
      <c r="D23" s="109">
        <f>[2]Fjärrvärmeproduktion!$N$995</f>
        <v>0</v>
      </c>
      <c r="E23" s="109">
        <f>[2]Fjärrvärmeproduktion!$Q$996</f>
        <v>0</v>
      </c>
      <c r="F23" s="109">
        <f>[2]Fjärrvärmeproduktion!$N$997</f>
        <v>0</v>
      </c>
      <c r="G23" s="109">
        <f>[2]Fjärrvärmeproduktion!$R$998</f>
        <v>0</v>
      </c>
      <c r="H23" s="108">
        <f>[2]Fjärrvärmeproduktion!$S$999</f>
        <v>0</v>
      </c>
      <c r="I23" s="109">
        <f>[2]Fjärrvärmeproduktion!$N$1000</f>
        <v>0</v>
      </c>
      <c r="J23" s="109">
        <f>[2]Fjärrvärmeproduktion!$T$998</f>
        <v>0</v>
      </c>
      <c r="K23" s="109">
        <f>[2]Fjärrvärmeproduktion!$U$996</f>
        <v>0</v>
      </c>
      <c r="L23" s="109">
        <f>[2]Fjärrvärmeproduktion!$V$996</f>
        <v>0</v>
      </c>
      <c r="M23" s="109">
        <f>[2]Fjärrvärmeproduktion!$W$999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7765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9583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9583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104 GWh</v>
      </c>
      <c r="T25" s="42">
        <f>C$44</f>
        <v>0.55372732045129525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30 GWh</v>
      </c>
      <c r="T26" s="42">
        <f>D$44</f>
        <v>0.16040279383722117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 GWh</v>
      </c>
      <c r="T28" s="42">
        <f>F$44</f>
        <v>1.2742005227565526E-2</v>
      </c>
      <c r="U28" s="36"/>
    </row>
    <row r="29" spans="1:34" ht="15.6">
      <c r="A29" s="79" t="str">
        <f>A2</f>
        <v>1445 Essunga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21 GWh</v>
      </c>
      <c r="T29" s="42">
        <f>G$44</f>
        <v>0.11079335407575405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31 GWh</v>
      </c>
      <c r="T30" s="42">
        <f>H$44</f>
        <v>0.16233452640816404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[2]Slutanvändning!$N$1385</f>
        <v>0</v>
      </c>
      <c r="C32" s="105">
        <f>[2]Slutanvändning!$N$1386</f>
        <v>9663</v>
      </c>
      <c r="D32" s="90">
        <f>[2]Slutanvändning!$N$1379</f>
        <v>7827</v>
      </c>
      <c r="E32" s="90">
        <f>[2]Slutanvändning!$Q$1380</f>
        <v>0</v>
      </c>
      <c r="F32" s="105">
        <f>[2]Slutanvändning!$N$1381</f>
        <v>0</v>
      </c>
      <c r="G32" s="90">
        <f>[2]Slutanvändning!$N$1382</f>
        <v>1724</v>
      </c>
      <c r="H32" s="90">
        <f>[2]Slutanvändning!$N$1383</f>
        <v>0</v>
      </c>
      <c r="I32" s="90">
        <f>[2]Slutanvändning!$N$1384</f>
        <v>0</v>
      </c>
      <c r="J32" s="90">
        <v>0</v>
      </c>
      <c r="K32" s="90">
        <f>[2]Slutanvändning!$T$1380</f>
        <v>0</v>
      </c>
      <c r="L32" s="90">
        <f>[2]Slutanvändning!$U$1380</f>
        <v>0</v>
      </c>
      <c r="M32" s="90"/>
      <c r="N32" s="90">
        <v>0</v>
      </c>
      <c r="O32" s="90">
        <v>0</v>
      </c>
      <c r="P32" s="90">
        <f t="shared" ref="P32:P38" si="4">SUM(B32:N32)</f>
        <v>19214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[2]Slutanvändning!$N$1394</f>
        <v>867</v>
      </c>
      <c r="C33" s="125">
        <f>[2]Slutanvändning!$N$1395</f>
        <v>52775</v>
      </c>
      <c r="D33" s="90">
        <f>[2]Slutanvändning!$N$1388</f>
        <v>1890</v>
      </c>
      <c r="E33" s="90">
        <f>[2]Slutanvändning!$Q$1389</f>
        <v>0</v>
      </c>
      <c r="F33" s="125">
        <f>[2]Slutanvändning!$N$1390</f>
        <v>2401</v>
      </c>
      <c r="G33" s="90">
        <f>[2]Slutanvändning!$N$1391</f>
        <v>0</v>
      </c>
      <c r="H33" s="90">
        <f>[2]Slutanvändning!$N$1392</f>
        <v>502</v>
      </c>
      <c r="I33" s="90">
        <f>[2]Slutanvändning!$N$1393</f>
        <v>0</v>
      </c>
      <c r="J33" s="90">
        <v>0</v>
      </c>
      <c r="K33" s="90">
        <f>[2]Slutanvändning!$T$1389</f>
        <v>0</v>
      </c>
      <c r="L33" s="90">
        <f>[2]Slutanvändning!$U$1389</f>
        <v>0</v>
      </c>
      <c r="M33" s="90"/>
      <c r="N33" s="90">
        <v>0</v>
      </c>
      <c r="O33" s="90">
        <v>0</v>
      </c>
      <c r="P33" s="90">
        <f t="shared" si="4"/>
        <v>58435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[2]Slutanvändning!$N$1403</f>
        <v>3201</v>
      </c>
      <c r="C34" s="105">
        <f>[2]Slutanvändning!$N$1404</f>
        <v>5274</v>
      </c>
      <c r="D34" s="90">
        <f>[2]Slutanvändning!$N$1397</f>
        <v>255</v>
      </c>
      <c r="E34" s="90">
        <f>[2]Slutanvändning!$Q$1398</f>
        <v>0</v>
      </c>
      <c r="F34" s="105">
        <f>[2]Slutanvändning!$N$1399</f>
        <v>0</v>
      </c>
      <c r="G34" s="90">
        <f>[2]Slutanvändning!$N$1400</f>
        <v>0</v>
      </c>
      <c r="H34" s="90">
        <f>[2]Slutanvändning!$N$1401</f>
        <v>0</v>
      </c>
      <c r="I34" s="90">
        <f>[2]Slutanvändning!$N$1402</f>
        <v>0</v>
      </c>
      <c r="J34" s="90">
        <v>0</v>
      </c>
      <c r="K34" s="90">
        <f>[2]Slutanvändning!$T$1398</f>
        <v>0</v>
      </c>
      <c r="L34" s="90">
        <f>[2]Slutanvändning!$U$1398</f>
        <v>0</v>
      </c>
      <c r="M34" s="90"/>
      <c r="N34" s="90">
        <v>0</v>
      </c>
      <c r="O34" s="90">
        <v>0</v>
      </c>
      <c r="P34" s="90">
        <f t="shared" si="4"/>
        <v>8730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[2]Slutanvändning!$N$1412</f>
        <v>0</v>
      </c>
      <c r="C35" s="105">
        <f>[2]Slutanvändning!$N$1413</f>
        <v>0</v>
      </c>
      <c r="D35" s="90">
        <f>[2]Slutanvändning!$N$1406</f>
        <v>19680</v>
      </c>
      <c r="E35" s="90">
        <f>[2]Slutanvändning!$Q$1407</f>
        <v>0</v>
      </c>
      <c r="F35" s="105">
        <f>[2]Slutanvändning!$N$1408</f>
        <v>0</v>
      </c>
      <c r="G35" s="90">
        <f>[2]Slutanvändning!$N$1409</f>
        <v>19153</v>
      </c>
      <c r="H35" s="90">
        <f>[2]Slutanvändning!$N$1410</f>
        <v>0</v>
      </c>
      <c r="I35" s="90">
        <f>[2]Slutanvändning!$N$1411</f>
        <v>0</v>
      </c>
      <c r="J35" s="90">
        <v>0</v>
      </c>
      <c r="K35" s="90">
        <f>[2]Slutanvändning!$T$1407</f>
        <v>0</v>
      </c>
      <c r="L35" s="90">
        <f>[2]Slutanvändning!$U$1407</f>
        <v>0</v>
      </c>
      <c r="M35" s="90"/>
      <c r="N35" s="90">
        <v>0</v>
      </c>
      <c r="O35" s="90">
        <v>0</v>
      </c>
      <c r="P35" s="90">
        <f>SUM(B35:N35)</f>
        <v>38833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[2]Slutanvändning!$N$1421</f>
        <v>271</v>
      </c>
      <c r="C36" s="105">
        <f>[2]Slutanvändning!$N$1422</f>
        <v>4745</v>
      </c>
      <c r="D36" s="90">
        <f>[2]Slutanvändning!$N$1415</f>
        <v>268</v>
      </c>
      <c r="E36" s="90">
        <f>[2]Slutanvändning!$Q$1416</f>
        <v>0</v>
      </c>
      <c r="F36" s="105">
        <f>[2]Slutanvändning!$N$1417</f>
        <v>0</v>
      </c>
      <c r="G36" s="90">
        <f>[2]Slutanvändning!$N$1418</f>
        <v>0</v>
      </c>
      <c r="H36" s="90">
        <f>[2]Slutanvändning!$N$1419</f>
        <v>0</v>
      </c>
      <c r="I36" s="90">
        <f>[2]Slutanvändning!$N$1420</f>
        <v>0</v>
      </c>
      <c r="J36" s="90">
        <v>0</v>
      </c>
      <c r="K36" s="90">
        <f>[2]Slutanvändning!$T$1416</f>
        <v>0</v>
      </c>
      <c r="L36" s="90">
        <f>[2]Slutanvändning!$U$1416</f>
        <v>0</v>
      </c>
      <c r="M36" s="90"/>
      <c r="N36" s="90">
        <v>0</v>
      </c>
      <c r="O36" s="90">
        <v>0</v>
      </c>
      <c r="P36" s="90">
        <f t="shared" si="4"/>
        <v>5284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[2]Slutanvändning!$N$1430</f>
        <v>81</v>
      </c>
      <c r="C37" s="105">
        <f>[2]Slutanvändning!$N$1431</f>
        <v>20751</v>
      </c>
      <c r="D37" s="90">
        <f>[2]Slutanvändning!$N$1424</f>
        <v>205</v>
      </c>
      <c r="E37" s="90">
        <f>[2]Slutanvändning!$Q$1425</f>
        <v>0</v>
      </c>
      <c r="F37" s="105">
        <f>[2]Slutanvändning!$N$1426</f>
        <v>0</v>
      </c>
      <c r="G37" s="90">
        <f>[2]Slutanvändning!$N$1427</f>
        <v>0</v>
      </c>
      <c r="H37" s="90">
        <f>[2]Slutanvändning!$N$1428</f>
        <v>20504</v>
      </c>
      <c r="I37" s="90">
        <f>[2]Slutanvändning!$N$1429</f>
        <v>0</v>
      </c>
      <c r="J37" s="90">
        <v>0</v>
      </c>
      <c r="K37" s="90">
        <f>[2]Slutanvändning!$T$1425</f>
        <v>0</v>
      </c>
      <c r="L37" s="90">
        <f>[2]Slutanvändning!$U$1425</f>
        <v>0</v>
      </c>
      <c r="M37" s="90"/>
      <c r="N37" s="90">
        <v>0</v>
      </c>
      <c r="O37" s="90">
        <v>0</v>
      </c>
      <c r="P37" s="90">
        <f t="shared" si="4"/>
        <v>41541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[2]Slutanvändning!$N$1439</f>
        <v>2155</v>
      </c>
      <c r="C38" s="105">
        <f>[2]Slutanvändning!$N$1440</f>
        <v>3003</v>
      </c>
      <c r="D38" s="90">
        <f>[2]Slutanvändning!$N$1433</f>
        <v>100</v>
      </c>
      <c r="E38" s="90">
        <f>[2]Slutanvändning!$Q$1434</f>
        <v>0</v>
      </c>
      <c r="F38" s="105">
        <f>[2]Slutanvändning!$N$1435</f>
        <v>0</v>
      </c>
      <c r="G38" s="90">
        <f>[2]Slutanvändning!$N$1436</f>
        <v>0</v>
      </c>
      <c r="H38" s="90">
        <f>[2]Slutanvändning!$N$1437</f>
        <v>0</v>
      </c>
      <c r="I38" s="90">
        <f>[2]Slutanvändning!$N$1438</f>
        <v>0</v>
      </c>
      <c r="J38" s="90">
        <v>0</v>
      </c>
      <c r="K38" s="90">
        <f>[2]Slutanvändning!$T$1434</f>
        <v>0</v>
      </c>
      <c r="L38" s="90">
        <f>[2]Slutanvändning!$U$1434</f>
        <v>0</v>
      </c>
      <c r="M38" s="90"/>
      <c r="N38" s="90">
        <v>0</v>
      </c>
      <c r="O38" s="90">
        <v>0</v>
      </c>
      <c r="P38" s="90">
        <f t="shared" si="4"/>
        <v>5258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[2]Slutanvändning!$N$1448</f>
        <v>0</v>
      </c>
      <c r="C39" s="105">
        <f>[2]Slutanvändning!$N$1449</f>
        <v>400</v>
      </c>
      <c r="D39" s="90">
        <f>[2]Slutanvändning!$N$1442</f>
        <v>0</v>
      </c>
      <c r="E39" s="90">
        <f>[2]Slutanvändning!$Q$1443</f>
        <v>0</v>
      </c>
      <c r="F39" s="105">
        <f>[2]Slutanvändning!$N$1444</f>
        <v>0</v>
      </c>
      <c r="G39" s="90">
        <f>[2]Slutanvändning!$N$1445</f>
        <v>0</v>
      </c>
      <c r="H39" s="90">
        <f>[2]Slutanvändning!$N$1446</f>
        <v>0</v>
      </c>
      <c r="I39" s="90">
        <f>[2]Slutanvändning!$N$1447</f>
        <v>0</v>
      </c>
      <c r="J39" s="90">
        <v>0</v>
      </c>
      <c r="K39" s="90">
        <f>[2]Slutanvändning!$T$1443</f>
        <v>0</v>
      </c>
      <c r="L39" s="90">
        <f>[2]Slutanvändning!$U$1443</f>
        <v>0</v>
      </c>
      <c r="M39" s="90"/>
      <c r="N39" s="90">
        <v>0</v>
      </c>
      <c r="O39" s="90">
        <v>0</v>
      </c>
      <c r="P39" s="90">
        <f>SUM(B39:N39)</f>
        <v>400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6575</v>
      </c>
      <c r="C40" s="145">
        <f t="shared" ref="C40:O40" si="5">SUM(C32:C39)</f>
        <v>96611</v>
      </c>
      <c r="D40" s="90">
        <f t="shared" si="5"/>
        <v>30225</v>
      </c>
      <c r="E40" s="90">
        <f t="shared" si="5"/>
        <v>0</v>
      </c>
      <c r="F40" s="145">
        <f>SUM(F32:F39)</f>
        <v>2401</v>
      </c>
      <c r="G40" s="90">
        <f t="shared" si="5"/>
        <v>20877</v>
      </c>
      <c r="H40" s="90">
        <f t="shared" si="5"/>
        <v>21006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177695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9 GWh</v>
      </c>
      <c r="T41" s="64"/>
    </row>
    <row r="42" spans="1:47">
      <c r="A42" s="46" t="s">
        <v>43</v>
      </c>
      <c r="B42" s="95">
        <f>B39+B38+B37</f>
        <v>2236</v>
      </c>
      <c r="C42" s="95">
        <f>C39+C38+C37</f>
        <v>24154</v>
      </c>
      <c r="D42" s="95">
        <f>D39+D38+D37</f>
        <v>305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20504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47199</v>
      </c>
      <c r="Q42" s="34"/>
      <c r="R42" s="41" t="s">
        <v>41</v>
      </c>
      <c r="S42" s="11" t="str">
        <f>ROUND(P42/1000,0) &amp;" GWh"</f>
        <v>47 GWh</v>
      </c>
      <c r="T42" s="42">
        <f>P42/P40</f>
        <v>0.26561805340611722</v>
      </c>
    </row>
    <row r="43" spans="1:47">
      <c r="A43" s="47" t="s">
        <v>45</v>
      </c>
      <c r="B43" s="121"/>
      <c r="C43" s="122">
        <f>C40+C24-C7+C46</f>
        <v>104339.88</v>
      </c>
      <c r="D43" s="122">
        <f t="shared" ref="D43:O43" si="7">D11+D24+D40</f>
        <v>30225</v>
      </c>
      <c r="E43" s="122">
        <f t="shared" si="7"/>
        <v>0</v>
      </c>
      <c r="F43" s="122">
        <f t="shared" si="7"/>
        <v>2401</v>
      </c>
      <c r="G43" s="122">
        <f t="shared" si="7"/>
        <v>20877</v>
      </c>
      <c r="H43" s="122">
        <f t="shared" si="7"/>
        <v>30589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188431.88</v>
      </c>
      <c r="Q43" s="34"/>
      <c r="R43" s="41" t="s">
        <v>42</v>
      </c>
      <c r="S43" s="11" t="str">
        <f>ROUND(P36/1000,0) &amp;" GWh"</f>
        <v>5 GWh</v>
      </c>
      <c r="T43" s="63">
        <f>P36/P40</f>
        <v>2.9736345986099779E-2</v>
      </c>
    </row>
    <row r="44" spans="1:47">
      <c r="A44" s="47" t="s">
        <v>46</v>
      </c>
      <c r="B44" s="97"/>
      <c r="C44" s="104">
        <f>C43/$P$43</f>
        <v>0.55372732045129525</v>
      </c>
      <c r="D44" s="104">
        <f t="shared" ref="D44:P44" si="8">D43/$P$43</f>
        <v>0.16040279383722117</v>
      </c>
      <c r="E44" s="104">
        <f t="shared" si="8"/>
        <v>0</v>
      </c>
      <c r="F44" s="104">
        <f t="shared" si="8"/>
        <v>1.2742005227565526E-2</v>
      </c>
      <c r="G44" s="104">
        <f t="shared" si="8"/>
        <v>0.11079335407575405</v>
      </c>
      <c r="H44" s="104">
        <f t="shared" si="8"/>
        <v>0.16233452640816404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9 GWh</v>
      </c>
      <c r="T44" s="42">
        <f>P34/P40</f>
        <v>4.9129125749176959E-2</v>
      </c>
      <c r="U44" s="36"/>
    </row>
    <row r="45" spans="1:47">
      <c r="A45" s="48"/>
      <c r="B45" s="108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19 GWh</v>
      </c>
      <c r="T45" s="42">
        <f>P32/P40</f>
        <v>0.10812909761107516</v>
      </c>
      <c r="U45" s="36"/>
    </row>
    <row r="46" spans="1:47">
      <c r="A46" s="48" t="s">
        <v>49</v>
      </c>
      <c r="B46" s="68">
        <f>B24-B40</f>
        <v>1190</v>
      </c>
      <c r="C46" s="68">
        <f>(C40+C24)*0.08</f>
        <v>7728.88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58 GWh</v>
      </c>
      <c r="T46" s="63">
        <f>P33/P40</f>
        <v>0.32884999577928475</v>
      </c>
      <c r="U46" s="36"/>
    </row>
    <row r="47" spans="1:47">
      <c r="A47" s="48" t="s">
        <v>51</v>
      </c>
      <c r="B47" s="71">
        <f>B46/B24</f>
        <v>0.15325177076625884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39 GWh</v>
      </c>
      <c r="T47" s="63">
        <f>P35/P40</f>
        <v>0.21853738146824614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178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P20" sqref="P2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84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[2]Solceller!$C$52</f>
        <v>684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[2]Elproduktion!$N$1962</f>
        <v>12061</v>
      </c>
      <c r="D7" s="90">
        <f>[2]Elproduktion!$N$1963</f>
        <v>0</v>
      </c>
      <c r="E7" s="90">
        <f>[2]Elproduktion!$Q$1964</f>
        <v>0</v>
      </c>
      <c r="F7" s="90">
        <f>[2]Elproduktion!$N$1965</f>
        <v>0</v>
      </c>
      <c r="G7" s="90">
        <f>[2]Elproduktion!$R$1966</f>
        <v>0</v>
      </c>
      <c r="H7" s="90">
        <f>[2]Elproduktion!$S$1967</f>
        <v>0</v>
      </c>
      <c r="I7" s="90">
        <f>[2]Elproduktion!$N$1968</f>
        <v>0</v>
      </c>
      <c r="J7" s="90">
        <f>[2]Elproduktion!$T$1966</f>
        <v>0</v>
      </c>
      <c r="K7" s="90">
        <f>[2]Elproduktion!$U$1964</f>
        <v>0</v>
      </c>
      <c r="L7" s="90">
        <f>[2]Elproduktion!$V$1964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[2]Elproduktion!$N$1970</f>
        <v>0</v>
      </c>
      <c r="D8" s="90">
        <f>[2]Elproduktion!$N$1971</f>
        <v>0</v>
      </c>
      <c r="E8" s="90">
        <f>[2]Elproduktion!$Q$1972</f>
        <v>0</v>
      </c>
      <c r="F8" s="90">
        <f>[2]Elproduktion!$N$1973</f>
        <v>0</v>
      </c>
      <c r="G8" s="90">
        <f>[2]Elproduktion!$R$1974</f>
        <v>0</v>
      </c>
      <c r="H8" s="90">
        <f>[2]Elproduktion!$S$1975</f>
        <v>0</v>
      </c>
      <c r="I8" s="90">
        <f>[2]Elproduktion!$N$1976</f>
        <v>0</v>
      </c>
      <c r="J8" s="90">
        <f>[2]Elproduktion!$T$1974</f>
        <v>0</v>
      </c>
      <c r="K8" s="90">
        <f>[2]Elproduktion!$U$1972</f>
        <v>0</v>
      </c>
      <c r="L8" s="90">
        <f>[2]Elproduktion!$V$1972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[2]Elproduktion!$N$1978</f>
        <v>874</v>
      </c>
      <c r="D9" s="90">
        <f>[2]Elproduktion!$N$1979</f>
        <v>0</v>
      </c>
      <c r="E9" s="90">
        <f>[2]Elproduktion!$Q$1980</f>
        <v>0</v>
      </c>
      <c r="F9" s="90">
        <f>[2]Elproduktion!$N$1981</f>
        <v>0</v>
      </c>
      <c r="G9" s="90">
        <f>[2]Elproduktion!$R$1982</f>
        <v>0</v>
      </c>
      <c r="H9" s="90">
        <f>[2]Elproduktion!$S$1983</f>
        <v>0</v>
      </c>
      <c r="I9" s="90">
        <f>[2]Elproduktion!$N$1984</f>
        <v>0</v>
      </c>
      <c r="J9" s="90">
        <f>[2]Elproduktion!$T$1982</f>
        <v>0</v>
      </c>
      <c r="K9" s="90">
        <f>[2]Elproduktion!$U$1980</f>
        <v>0</v>
      </c>
      <c r="L9" s="90">
        <f>[2]Elproduktion!$V$1980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[2]Elproduktion!$N$1986</f>
        <v>120132</v>
      </c>
      <c r="D10" s="90">
        <f>[2]Elproduktion!$N$1987</f>
        <v>0</v>
      </c>
      <c r="E10" s="90">
        <f>[2]Elproduktion!$Q$1988</f>
        <v>0</v>
      </c>
      <c r="F10" s="90">
        <f>[2]Elproduktion!$N$1989</f>
        <v>0</v>
      </c>
      <c r="G10" s="90">
        <f>[2]Elproduktion!$R$1990</f>
        <v>0</v>
      </c>
      <c r="H10" s="90">
        <f>[2]Elproduktion!$S$1991</f>
        <v>0</v>
      </c>
      <c r="I10" s="90">
        <f>[2]Elproduktion!$N$1992</f>
        <v>0</v>
      </c>
      <c r="J10" s="90">
        <f>[2]Elproduktion!$T$1990</f>
        <v>0</v>
      </c>
      <c r="K10" s="90">
        <f>[2]Elproduktion!$U$1988</f>
        <v>0</v>
      </c>
      <c r="L10" s="90">
        <f>[2]Elproduktion!$V$1988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133751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1499 Falköping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[2]Fjärrvärmeproduktion!$N$2746+[2]Fjärrvärmeproduktion!$N$2786*([2]Fjärrvärmeproduktion!$N$2746/([2]Fjärrvärmeproduktion!$N$2746+[2]Fjärrvärmeproduktion!$N$2754))</f>
        <v>108790.08567622896</v>
      </c>
      <c r="C18" s="109"/>
      <c r="D18" s="109">
        <f>[2]Fjärrvärmeproduktion!$N$2747</f>
        <v>0</v>
      </c>
      <c r="E18" s="109">
        <f>[2]Fjärrvärmeproduktion!$Q$2748</f>
        <v>0</v>
      </c>
      <c r="F18" s="109">
        <f>[2]Fjärrvärmeproduktion!$N$2749</f>
        <v>0</v>
      </c>
      <c r="G18" s="109">
        <f>[2]Fjärrvärmeproduktion!$R$2750</f>
        <v>755</v>
      </c>
      <c r="H18" s="109">
        <f>[2]Fjärrvärmeproduktion!$S$2751</f>
        <v>124004</v>
      </c>
      <c r="I18" s="109">
        <f>[2]Fjärrvärmeproduktion!$N$2752</f>
        <v>0</v>
      </c>
      <c r="J18" s="109">
        <f>[2]Fjärrvärmeproduktion!$T$2750</f>
        <v>0</v>
      </c>
      <c r="K18" s="109">
        <f>[2]Fjärrvärmeproduktion!$U$2748</f>
        <v>0</v>
      </c>
      <c r="L18" s="109">
        <f>[2]Fjärrvärmeproduktion!$V$2748</f>
        <v>0</v>
      </c>
      <c r="M18" s="109">
        <f>[2]Fjärrvärmeproduktion!$W$2751</f>
        <v>0</v>
      </c>
      <c r="N18" s="109"/>
      <c r="O18" s="109"/>
      <c r="P18" s="109">
        <f>SUM(C18:O18)</f>
        <v>124759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[2]Fjärrvärmeproduktion!$N$2754+[2]Fjärrvärmeproduktion!$N$2786*([2]Fjärrvärmeproduktion!$N$2754/([2]Fjärrvärmeproduktion!$N$2754+[2]Fjärrvärmeproduktion!$N$2746))</f>
        <v>26835.914323771041</v>
      </c>
      <c r="C19" s="109"/>
      <c r="D19" s="109">
        <f>[2]Fjärrvärmeproduktion!$N$2755</f>
        <v>0</v>
      </c>
      <c r="E19" s="109">
        <f>[2]Fjärrvärmeproduktion!$Q$2756</f>
        <v>0</v>
      </c>
      <c r="F19" s="109">
        <f>[2]Fjärrvärmeproduktion!$N$2757</f>
        <v>0</v>
      </c>
      <c r="G19" s="109">
        <f>[2]Fjärrvärmeproduktion!$R$2758</f>
        <v>602</v>
      </c>
      <c r="H19" s="109">
        <f>[2]Fjärrvärmeproduktion!$S$2759</f>
        <v>24903</v>
      </c>
      <c r="I19" s="109">
        <f>[2]Fjärrvärmeproduktion!$N$2760</f>
        <v>0</v>
      </c>
      <c r="J19" s="109">
        <f>[2]Fjärrvärmeproduktion!$T$2758</f>
        <v>0</v>
      </c>
      <c r="K19" s="109">
        <f>[2]Fjärrvärmeproduktion!$U$2756</f>
        <v>0</v>
      </c>
      <c r="L19" s="109">
        <f>[2]Fjärrvärmeproduktion!$V$2756</f>
        <v>0</v>
      </c>
      <c r="M19" s="109">
        <f>[2]Fjärrvärmeproduktion!$W$2759</f>
        <v>0</v>
      </c>
      <c r="N19" s="109"/>
      <c r="O19" s="109"/>
      <c r="P19" s="109">
        <f t="shared" ref="P19:P24" si="2">SUM(C19:O19)</f>
        <v>25505</v>
      </c>
      <c r="Q19" s="4"/>
      <c r="R19" s="4"/>
      <c r="S19" s="4"/>
      <c r="T19" s="4"/>
    </row>
    <row r="20" spans="1:34" ht="15.6">
      <c r="A20" s="5" t="s">
        <v>20</v>
      </c>
      <c r="B20" s="108">
        <f>[2]Fjärrvärmeproduktion!$N$2762</f>
        <v>362</v>
      </c>
      <c r="C20" s="142">
        <f>B20*1.015</f>
        <v>367.42999999999995</v>
      </c>
      <c r="D20" s="109">
        <f>[2]Fjärrvärmeproduktion!$N$2763</f>
        <v>0</v>
      </c>
      <c r="E20" s="109">
        <f>[2]Fjärrvärmeproduktion!$Q$2764</f>
        <v>0</v>
      </c>
      <c r="F20" s="109">
        <f>[2]Fjärrvärmeproduktion!$N$2765</f>
        <v>0</v>
      </c>
      <c r="G20" s="109">
        <f>[2]Fjärrvärmeproduktion!$R$2766</f>
        <v>0</v>
      </c>
      <c r="H20" s="109">
        <f>[2]Fjärrvärmeproduktion!$S$2767</f>
        <v>0</v>
      </c>
      <c r="I20" s="109">
        <f>[2]Fjärrvärmeproduktion!$N$2768</f>
        <v>0</v>
      </c>
      <c r="J20" s="109">
        <f>[2]Fjärrvärmeproduktion!$T$2766</f>
        <v>0</v>
      </c>
      <c r="K20" s="109">
        <f>[2]Fjärrvärmeproduktion!$U$2764</f>
        <v>0</v>
      </c>
      <c r="L20" s="109">
        <f>[2]Fjärrvärmeproduktion!$V$2764</f>
        <v>0</v>
      </c>
      <c r="M20" s="109">
        <f>[2]Fjärrvärmeproduktion!$W$2767</f>
        <v>0</v>
      </c>
      <c r="N20" s="109"/>
      <c r="O20" s="109"/>
      <c r="P20" s="142">
        <f t="shared" si="2"/>
        <v>367.42999999999995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[2]Fjärrvärmeproduktion!$N$2770</f>
        <v>0</v>
      </c>
      <c r="C21" s="109"/>
      <c r="D21" s="109">
        <f>[2]Fjärrvärmeproduktion!$N$2771</f>
        <v>0</v>
      </c>
      <c r="E21" s="109">
        <f>[2]Fjärrvärmeproduktion!$Q$2772</f>
        <v>0</v>
      </c>
      <c r="F21" s="109">
        <f>[2]Fjärrvärmeproduktion!$N$2773</f>
        <v>0</v>
      </c>
      <c r="G21" s="109">
        <f>[2]Fjärrvärmeproduktion!$R$2774</f>
        <v>0</v>
      </c>
      <c r="H21" s="109">
        <f>[2]Fjärrvärmeproduktion!$S$2775</f>
        <v>0</v>
      </c>
      <c r="I21" s="109">
        <f>[2]Fjärrvärmeproduktion!$N$2776</f>
        <v>0</v>
      </c>
      <c r="J21" s="109">
        <f>[2]Fjärrvärmeproduktion!$T$2774</f>
        <v>0</v>
      </c>
      <c r="K21" s="109">
        <f>[2]Fjärrvärmeproduktion!$U$2772</f>
        <v>0</v>
      </c>
      <c r="L21" s="109">
        <f>[2]Fjärrvärmeproduktion!$V$2772</f>
        <v>0</v>
      </c>
      <c r="M21" s="109">
        <f>[2]Fjärrvärmeproduktion!$W$2775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[2]Fjärrvärmeproduktion!$N$2778</f>
        <v>0</v>
      </c>
      <c r="C22" s="109"/>
      <c r="D22" s="109">
        <f>[2]Fjärrvärmeproduktion!$N$2779</f>
        <v>0</v>
      </c>
      <c r="E22" s="109">
        <f>[2]Fjärrvärmeproduktion!$Q$2780</f>
        <v>0</v>
      </c>
      <c r="F22" s="109">
        <f>[2]Fjärrvärmeproduktion!$N$2781</f>
        <v>0</v>
      </c>
      <c r="G22" s="109">
        <f>[2]Fjärrvärmeproduktion!$R$2782</f>
        <v>0</v>
      </c>
      <c r="H22" s="109">
        <f>[2]Fjärrvärmeproduktion!$S$2783</f>
        <v>0</v>
      </c>
      <c r="I22" s="109">
        <f>[2]Fjärrvärmeproduktion!$N$2784</f>
        <v>0</v>
      </c>
      <c r="J22" s="109">
        <f>[2]Fjärrvärmeproduktion!$T$2782</f>
        <v>0</v>
      </c>
      <c r="K22" s="109">
        <f>[2]Fjärrvärmeproduktion!$U$2780</f>
        <v>0</v>
      </c>
      <c r="L22" s="109">
        <f>[2]Fjärrvärmeproduktion!$V$2780</f>
        <v>0</v>
      </c>
      <c r="M22" s="109">
        <f>[2]Fjärrvärmeproduktion!$W$2783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1018 GWh</v>
      </c>
      <c r="T22" s="38"/>
      <c r="U22" s="36"/>
    </row>
    <row r="23" spans="1:34" ht="15.6">
      <c r="A23" s="5" t="s">
        <v>23</v>
      </c>
      <c r="B23" s="162">
        <v>0</v>
      </c>
      <c r="C23" s="109"/>
      <c r="D23" s="109">
        <f>[2]Fjärrvärmeproduktion!$N$2787</f>
        <v>0</v>
      </c>
      <c r="E23" s="109">
        <f>[2]Fjärrvärmeproduktion!$Q$2788</f>
        <v>0</v>
      </c>
      <c r="F23" s="109">
        <f>[2]Fjärrvärmeproduktion!$N$2789</f>
        <v>0</v>
      </c>
      <c r="G23" s="109">
        <f>[2]Fjärrvärmeproduktion!$R$2790</f>
        <v>0</v>
      </c>
      <c r="H23" s="109">
        <f>[2]Fjärrvärmeproduktion!$S$2791</f>
        <v>0</v>
      </c>
      <c r="I23" s="109">
        <f>[2]Fjärrvärmeproduktion!$N$2792</f>
        <v>0</v>
      </c>
      <c r="J23" s="109">
        <f>[2]Fjärrvärmeproduktion!$T$2790</f>
        <v>0</v>
      </c>
      <c r="K23" s="109">
        <f>[2]Fjärrvärmeproduktion!$U$2788</f>
        <v>0</v>
      </c>
      <c r="L23" s="109">
        <f>[2]Fjärrvärmeproduktion!$V$2788</f>
        <v>0</v>
      </c>
      <c r="M23" s="109">
        <f>[2]Fjärrvärmeproduktion!$W$2791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135988</v>
      </c>
      <c r="C24" s="142">
        <f t="shared" ref="C24:O24" si="3">SUM(C18:C23)</f>
        <v>367.42999999999995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1357</v>
      </c>
      <c r="H24" s="109">
        <f t="shared" si="3"/>
        <v>148907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150631.43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397 GWh</v>
      </c>
      <c r="T25" s="42">
        <f>C$44</f>
        <v>0.39000598815053911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318 GWh</v>
      </c>
      <c r="T26" s="42">
        <f>D$44</f>
        <v>0.31281648822526348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3 GWh</v>
      </c>
      <c r="T28" s="42">
        <f>F$44</f>
        <v>2.9550590558164885E-3</v>
      </c>
      <c r="U28" s="36"/>
    </row>
    <row r="29" spans="1:34" ht="15.6">
      <c r="A29" s="79" t="str">
        <f>A2</f>
        <v>1499 Falköping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60 GWh</v>
      </c>
      <c r="T29" s="42">
        <f>G$44</f>
        <v>5.912181837611432E-2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239 GWh</v>
      </c>
      <c r="T30" s="42">
        <f>H$44</f>
        <v>0.2351006461922667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[2]Slutanvändning!$N$3977</f>
        <v>0</v>
      </c>
      <c r="C32" s="105">
        <f>[2]Slutanvändning!$N$3978</f>
        <v>28872</v>
      </c>
      <c r="D32" s="105">
        <f>[2]Slutanvändning!$N$3971</f>
        <v>34758</v>
      </c>
      <c r="E32" s="90">
        <f>[2]Slutanvändning!$Q$3972</f>
        <v>0</v>
      </c>
      <c r="F32" s="90">
        <f>[2]Slutanvändning!$N$3973</f>
        <v>0</v>
      </c>
      <c r="G32" s="90">
        <f>[2]Slutanvändning!$N$3974</f>
        <v>7985</v>
      </c>
      <c r="H32" s="90">
        <f>[2]Slutanvändning!$N$3975</f>
        <v>0</v>
      </c>
      <c r="I32" s="90">
        <f>[2]Slutanvändning!$N$3976</f>
        <v>0</v>
      </c>
      <c r="J32" s="90">
        <v>0</v>
      </c>
      <c r="K32" s="90">
        <f>[2]Slutanvändning!$T$3972</f>
        <v>0</v>
      </c>
      <c r="L32" s="90">
        <f>[2]Slutanvändning!$U$3972</f>
        <v>0</v>
      </c>
      <c r="M32" s="90"/>
      <c r="N32" s="90">
        <v>0</v>
      </c>
      <c r="O32" s="90">
        <v>0</v>
      </c>
      <c r="P32" s="90">
        <f t="shared" ref="P32:P38" si="4">SUM(B32:N32)</f>
        <v>71615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[2]Slutanvändning!$N$3986</f>
        <v>7518</v>
      </c>
      <c r="C33" s="105">
        <f>[2]Slutanvändning!$N$3987</f>
        <v>98038</v>
      </c>
      <c r="D33" s="105">
        <f>[2]Slutanvändning!$N$3980</f>
        <v>16695</v>
      </c>
      <c r="E33" s="90">
        <f>[2]Slutanvändning!$Q$3981</f>
        <v>0</v>
      </c>
      <c r="F33" s="90">
        <f>[2]Slutanvändning!$N$3982</f>
        <v>3007</v>
      </c>
      <c r="G33" s="90">
        <f>[2]Slutanvändning!$N$3983</f>
        <v>0</v>
      </c>
      <c r="H33" s="90">
        <f>[2]Slutanvändning!$N$3984</f>
        <v>24614</v>
      </c>
      <c r="I33" s="90">
        <f>[2]Slutanvändning!$N$3985</f>
        <v>0</v>
      </c>
      <c r="J33" s="90">
        <v>0</v>
      </c>
      <c r="K33" s="90">
        <f>[2]Slutanvändning!$T$3981</f>
        <v>0</v>
      </c>
      <c r="L33" s="90">
        <f>[2]Slutanvändning!$U$3981</f>
        <v>0</v>
      </c>
      <c r="M33" s="90"/>
      <c r="N33" s="90">
        <v>0</v>
      </c>
      <c r="O33" s="90">
        <v>0</v>
      </c>
      <c r="P33" s="90">
        <f t="shared" si="4"/>
        <v>149872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[2]Slutanvändning!$N$3995</f>
        <v>20461</v>
      </c>
      <c r="C34" s="105">
        <f>[2]Slutanvändning!$N$3996</f>
        <v>30644</v>
      </c>
      <c r="D34" s="105">
        <f>[2]Slutanvändning!$N$3989</f>
        <v>327</v>
      </c>
      <c r="E34" s="90">
        <f>[2]Slutanvändning!$Q$3990</f>
        <v>0</v>
      </c>
      <c r="F34" s="90">
        <f>[2]Slutanvändning!$N$3991</f>
        <v>0</v>
      </c>
      <c r="G34" s="90">
        <f>[2]Slutanvändning!$N$3992</f>
        <v>0</v>
      </c>
      <c r="H34" s="90">
        <f>[2]Slutanvändning!$N$3993</f>
        <v>0</v>
      </c>
      <c r="I34" s="90">
        <f>[2]Slutanvändning!$N$3994</f>
        <v>0</v>
      </c>
      <c r="J34" s="90">
        <v>0</v>
      </c>
      <c r="K34" s="90">
        <f>[2]Slutanvändning!$T$3990</f>
        <v>0</v>
      </c>
      <c r="L34" s="90">
        <f>[2]Slutanvändning!$U$3990</f>
        <v>0</v>
      </c>
      <c r="M34" s="90"/>
      <c r="N34" s="90">
        <v>0</v>
      </c>
      <c r="O34" s="90">
        <v>0</v>
      </c>
      <c r="P34" s="90">
        <f t="shared" si="4"/>
        <v>51432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[2]Slutanvändning!$N$4004</f>
        <v>0</v>
      </c>
      <c r="C35" s="125">
        <f>[2]Slutanvändning!$N$4005</f>
        <v>40460.199999999997</v>
      </c>
      <c r="D35" s="125">
        <f>[2]Slutanvändning!$N$3998</f>
        <v>265323.85000000003</v>
      </c>
      <c r="E35" s="90">
        <f>[2]Slutanvändning!$Q$3999</f>
        <v>0</v>
      </c>
      <c r="F35" s="90">
        <f>[2]Slutanvändning!$N$4000</f>
        <v>0</v>
      </c>
      <c r="G35" s="90">
        <f>[2]Slutanvändning!$N$4001</f>
        <v>50819</v>
      </c>
      <c r="H35" s="90">
        <f>[2]Slutanvändning!$N$4002</f>
        <v>0</v>
      </c>
      <c r="I35" s="90">
        <f>[2]Slutanvändning!$N$4003</f>
        <v>0</v>
      </c>
      <c r="J35" s="90">
        <v>0</v>
      </c>
      <c r="K35" s="90">
        <f>[2]Slutanvändning!$T$3999</f>
        <v>0</v>
      </c>
      <c r="L35" s="90">
        <f>[2]Slutanvändning!$U$3999</f>
        <v>0</v>
      </c>
      <c r="M35" s="90"/>
      <c r="N35" s="90">
        <v>0</v>
      </c>
      <c r="O35" s="90">
        <v>0</v>
      </c>
      <c r="P35" s="145">
        <f>SUM(B35:N35)</f>
        <v>356603.05000000005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[2]Slutanvändning!$N$4013</f>
        <v>21704</v>
      </c>
      <c r="C36" s="105">
        <f>[2]Slutanvändning!$N$4014</f>
        <v>65748</v>
      </c>
      <c r="D36" s="105">
        <f>[2]Slutanvändning!$N$4007</f>
        <v>1024</v>
      </c>
      <c r="E36" s="90">
        <f>[2]Slutanvändning!$Q$4008</f>
        <v>0</v>
      </c>
      <c r="F36" s="90">
        <f>[2]Slutanvändning!$N$4009</f>
        <v>0</v>
      </c>
      <c r="G36" s="90">
        <f>[2]Slutanvändning!$N$4010</f>
        <v>0</v>
      </c>
      <c r="H36" s="90">
        <f>[2]Slutanvändning!$N$4011</f>
        <v>0</v>
      </c>
      <c r="I36" s="90">
        <f>[2]Slutanvändning!$N$4012</f>
        <v>0</v>
      </c>
      <c r="J36" s="90">
        <v>0</v>
      </c>
      <c r="K36" s="90">
        <f>[2]Slutanvändning!$T$4008</f>
        <v>0</v>
      </c>
      <c r="L36" s="90">
        <f>[2]Slutanvändning!$U$4008</f>
        <v>0</v>
      </c>
      <c r="M36" s="90"/>
      <c r="N36" s="90">
        <v>0</v>
      </c>
      <c r="O36" s="90">
        <v>0</v>
      </c>
      <c r="P36" s="90">
        <f t="shared" si="4"/>
        <v>88476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[2]Slutanvändning!$N$4022</f>
        <v>10239</v>
      </c>
      <c r="C37" s="105">
        <f>[2]Slutanvändning!$N$4023</f>
        <v>97772</v>
      </c>
      <c r="D37" s="105">
        <f>[2]Slutanvändning!$N$4016</f>
        <v>187</v>
      </c>
      <c r="E37" s="90">
        <f>[2]Slutanvändning!$Q$4017</f>
        <v>0</v>
      </c>
      <c r="F37" s="90">
        <f>[2]Slutanvändning!$N$4018</f>
        <v>0</v>
      </c>
      <c r="G37" s="90">
        <f>[2]Slutanvändning!$N$4019</f>
        <v>0</v>
      </c>
      <c r="H37" s="90">
        <f>[2]Slutanvändning!$N$4020</f>
        <v>65712</v>
      </c>
      <c r="I37" s="90">
        <f>[2]Slutanvändning!$N$4021</f>
        <v>0</v>
      </c>
      <c r="J37" s="90">
        <v>0</v>
      </c>
      <c r="K37" s="90">
        <f>[2]Slutanvändning!$T$4017</f>
        <v>0</v>
      </c>
      <c r="L37" s="90">
        <f>[2]Slutanvändning!$U$4017</f>
        <v>0</v>
      </c>
      <c r="M37" s="90"/>
      <c r="N37" s="90">
        <v>0</v>
      </c>
      <c r="O37" s="90">
        <v>0</v>
      </c>
      <c r="P37" s="90">
        <f t="shared" si="4"/>
        <v>173910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[2]Slutanvändning!$N$4031</f>
        <v>57695</v>
      </c>
      <c r="C38" s="105">
        <f>[2]Slutanvändning!$N$4032</f>
        <v>14637</v>
      </c>
      <c r="D38" s="105">
        <f>[2]Slutanvändning!$N$4025</f>
        <v>0</v>
      </c>
      <c r="E38" s="90">
        <f>[2]Slutanvändning!$Q$4026</f>
        <v>0</v>
      </c>
      <c r="F38" s="90">
        <f>[2]Slutanvändning!$N$4027</f>
        <v>0</v>
      </c>
      <c r="G38" s="90">
        <f>[2]Slutanvändning!$N$4028</f>
        <v>0</v>
      </c>
      <c r="H38" s="90">
        <f>[2]Slutanvändning!$N$4029</f>
        <v>0</v>
      </c>
      <c r="I38" s="90">
        <f>[2]Slutanvändning!$N$4030</f>
        <v>0</v>
      </c>
      <c r="J38" s="90">
        <v>0</v>
      </c>
      <c r="K38" s="90">
        <f>[2]Slutanvändning!$T$4026</f>
        <v>0</v>
      </c>
      <c r="L38" s="90">
        <f>[2]Slutanvändning!$U$4026</f>
        <v>0</v>
      </c>
      <c r="M38" s="90"/>
      <c r="N38" s="90">
        <v>0</v>
      </c>
      <c r="O38" s="90">
        <v>0</v>
      </c>
      <c r="P38" s="90">
        <f t="shared" si="4"/>
        <v>72332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[2]Slutanvändning!$N$4040</f>
        <v>0</v>
      </c>
      <c r="C39" s="125">
        <f>[2]Slutanvändning!$N$4041</f>
        <v>2092.949999999988</v>
      </c>
      <c r="D39" s="105">
        <f>[2]Slutanvändning!$N$4034</f>
        <v>0</v>
      </c>
      <c r="E39" s="90">
        <f>[2]Slutanvändning!$Q$4035</f>
        <v>0</v>
      </c>
      <c r="F39" s="90">
        <f>[2]Slutanvändning!$N$4036</f>
        <v>0</v>
      </c>
      <c r="G39" s="90">
        <f>[2]Slutanvändning!$N$4037</f>
        <v>0</v>
      </c>
      <c r="H39" s="90">
        <f>[2]Slutanvändning!$N$4038</f>
        <v>0</v>
      </c>
      <c r="I39" s="90">
        <f>[2]Slutanvändning!$N$4039</f>
        <v>0</v>
      </c>
      <c r="J39" s="90">
        <v>0</v>
      </c>
      <c r="K39" s="90">
        <f>[2]Slutanvändning!$T$4035</f>
        <v>0</v>
      </c>
      <c r="L39" s="90">
        <f>[2]Slutanvändning!$U$4035</f>
        <v>0</v>
      </c>
      <c r="M39" s="90"/>
      <c r="N39" s="90">
        <v>0</v>
      </c>
      <c r="O39" s="90">
        <v>0</v>
      </c>
      <c r="P39" s="145">
        <f>SUM(B39:N39)</f>
        <v>2092.949999999988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117617</v>
      </c>
      <c r="C40" s="145">
        <f t="shared" ref="C40:O40" si="5">SUM(C32:C39)</f>
        <v>378264.15</v>
      </c>
      <c r="D40" s="145">
        <f t="shared" si="5"/>
        <v>318314.85000000003</v>
      </c>
      <c r="E40" s="90">
        <f t="shared" si="5"/>
        <v>0</v>
      </c>
      <c r="F40" s="90">
        <f>SUM(F32:F39)</f>
        <v>3007</v>
      </c>
      <c r="G40" s="90">
        <f t="shared" si="5"/>
        <v>58804</v>
      </c>
      <c r="H40" s="90">
        <f t="shared" si="5"/>
        <v>90326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966333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49 GWh</v>
      </c>
      <c r="T41" s="64"/>
    </row>
    <row r="42" spans="1:47">
      <c r="A42" s="46" t="s">
        <v>43</v>
      </c>
      <c r="B42" s="95">
        <f>B39+B38+B37</f>
        <v>67934</v>
      </c>
      <c r="C42" s="95">
        <f>C39+C38+C37</f>
        <v>114501.94999999998</v>
      </c>
      <c r="D42" s="95">
        <f>D39+D38+D37</f>
        <v>187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65712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248334.94999999998</v>
      </c>
      <c r="Q42" s="34"/>
      <c r="R42" s="41" t="s">
        <v>41</v>
      </c>
      <c r="S42" s="11" t="str">
        <f>ROUND(P42/1000,0) &amp;" GWh"</f>
        <v>248 GWh</v>
      </c>
      <c r="T42" s="42">
        <f>P42/P40</f>
        <v>0.25698692893650532</v>
      </c>
    </row>
    <row r="43" spans="1:47">
      <c r="A43" s="47" t="s">
        <v>45</v>
      </c>
      <c r="B43" s="121"/>
      <c r="C43" s="122">
        <f>C40+C24-C7+C46</f>
        <v>396861.10640000005</v>
      </c>
      <c r="D43" s="122">
        <f t="shared" ref="D43:O43" si="7">D11+D24+D40</f>
        <v>318314.85000000003</v>
      </c>
      <c r="E43" s="122">
        <f t="shared" si="7"/>
        <v>0</v>
      </c>
      <c r="F43" s="122">
        <f t="shared" si="7"/>
        <v>3007</v>
      </c>
      <c r="G43" s="122">
        <f t="shared" si="7"/>
        <v>60161</v>
      </c>
      <c r="H43" s="122">
        <f t="shared" si="7"/>
        <v>239233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1017576.9564</v>
      </c>
      <c r="Q43" s="34"/>
      <c r="R43" s="41" t="s">
        <v>42</v>
      </c>
      <c r="S43" s="11" t="str">
        <f>ROUND(P36/1000,0) &amp;" GWh"</f>
        <v>88 GWh</v>
      </c>
      <c r="T43" s="63">
        <f>P36/P40</f>
        <v>9.1558500020179373E-2</v>
      </c>
    </row>
    <row r="44" spans="1:47">
      <c r="A44" s="47" t="s">
        <v>46</v>
      </c>
      <c r="B44" s="97"/>
      <c r="C44" s="104">
        <f>C43/$P$43</f>
        <v>0.39000598815053911</v>
      </c>
      <c r="D44" s="104">
        <f t="shared" ref="D44:P44" si="8">D43/$P$43</f>
        <v>0.31281648822526348</v>
      </c>
      <c r="E44" s="104">
        <f t="shared" si="8"/>
        <v>0</v>
      </c>
      <c r="F44" s="104">
        <f t="shared" si="8"/>
        <v>2.9550590558164885E-3</v>
      </c>
      <c r="G44" s="104">
        <f t="shared" si="8"/>
        <v>5.912181837611432E-2</v>
      </c>
      <c r="H44" s="104">
        <f t="shared" si="8"/>
        <v>0.2351006461922667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51 GWh</v>
      </c>
      <c r="T44" s="42">
        <f>P34/P40</f>
        <v>5.3223888659499362E-2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72 GWh</v>
      </c>
      <c r="T45" s="42">
        <f>P32/P40</f>
        <v>7.4110063508128154E-2</v>
      </c>
      <c r="U45" s="36"/>
    </row>
    <row r="46" spans="1:47">
      <c r="A46" s="48" t="s">
        <v>49</v>
      </c>
      <c r="B46" s="68">
        <f>B24-B40</f>
        <v>18371</v>
      </c>
      <c r="C46" s="68">
        <f>(C40+C24)*0.08</f>
        <v>30290.526400000002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150 GWh</v>
      </c>
      <c r="T46" s="63">
        <f>P33/P40</f>
        <v>0.15509353400949777</v>
      </c>
      <c r="U46" s="36"/>
    </row>
    <row r="47" spans="1:47">
      <c r="A47" s="48" t="s">
        <v>51</v>
      </c>
      <c r="B47" s="98">
        <f>B46/B24</f>
        <v>0.13509280230608584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357 GWh</v>
      </c>
      <c r="T47" s="63">
        <f>P35/P40</f>
        <v>0.36902708486619007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966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85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[2]Solceller!$C$14</f>
        <v>123.5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[2]Elproduktion!$N$442</f>
        <v>0</v>
      </c>
      <c r="D7" s="90">
        <f>[2]Elproduktion!$N$443</f>
        <v>0</v>
      </c>
      <c r="E7" s="90">
        <f>[2]Elproduktion!$Q$444</f>
        <v>0</v>
      </c>
      <c r="F7" s="90">
        <f>[2]Elproduktion!$N$445</f>
        <v>0</v>
      </c>
      <c r="G7" s="90">
        <f>[2]Elproduktion!$R$446</f>
        <v>0</v>
      </c>
      <c r="H7" s="90">
        <f>[2]Elproduktion!$S$447</f>
        <v>0</v>
      </c>
      <c r="I7" s="90">
        <f>[2]Elproduktion!$N$448</f>
        <v>0</v>
      </c>
      <c r="J7" s="90">
        <f>[2]Elproduktion!$T$446</f>
        <v>0</v>
      </c>
      <c r="K7" s="90">
        <f>[2]Elproduktion!$U$444</f>
        <v>0</v>
      </c>
      <c r="L7" s="90">
        <f>[2]Elproduktion!$V$444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[2]Elproduktion!$N$450</f>
        <v>0</v>
      </c>
      <c r="D8" s="90">
        <f>[2]Elproduktion!$N$451</f>
        <v>0</v>
      </c>
      <c r="E8" s="90">
        <f>[2]Elproduktion!$Q$452</f>
        <v>0</v>
      </c>
      <c r="F8" s="90">
        <f>[2]Elproduktion!$N$453</f>
        <v>0</v>
      </c>
      <c r="G8" s="90">
        <f>[2]Elproduktion!$R$454</f>
        <v>0</v>
      </c>
      <c r="H8" s="90">
        <f>[2]Elproduktion!$S$455</f>
        <v>0</v>
      </c>
      <c r="I8" s="90">
        <f>[2]Elproduktion!$N$456</f>
        <v>0</v>
      </c>
      <c r="J8" s="90">
        <f>[2]Elproduktion!$T$454</f>
        <v>0</v>
      </c>
      <c r="K8" s="90">
        <f>[2]Elproduktion!$U$452</f>
        <v>0</v>
      </c>
      <c r="L8" s="90">
        <f>[2]Elproduktion!$V$452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48">
        <f>[2]Elproduktion!$N$458</f>
        <v>4995.0000000000009</v>
      </c>
      <c r="D9" s="90">
        <f>[2]Elproduktion!$N$459</f>
        <v>0</v>
      </c>
      <c r="E9" s="90">
        <f>[2]Elproduktion!$Q$460</f>
        <v>0</v>
      </c>
      <c r="F9" s="90">
        <f>[2]Elproduktion!$N$461</f>
        <v>0</v>
      </c>
      <c r="G9" s="90">
        <f>[2]Elproduktion!$R$462</f>
        <v>0</v>
      </c>
      <c r="H9" s="90">
        <f>[2]Elproduktion!$S$463</f>
        <v>0</v>
      </c>
      <c r="I9" s="90">
        <f>[2]Elproduktion!$N$464</f>
        <v>0</v>
      </c>
      <c r="J9" s="90">
        <f>[2]Elproduktion!$T$462</f>
        <v>0</v>
      </c>
      <c r="K9" s="90">
        <f>[2]Elproduktion!$U$460</f>
        <v>0</v>
      </c>
      <c r="L9" s="90">
        <f>[2]Elproduktion!$V$460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05">
        <f>[2]Elproduktion!$N$466</f>
        <v>48</v>
      </c>
      <c r="D10" s="90">
        <f>[2]Elproduktion!$N$467</f>
        <v>0</v>
      </c>
      <c r="E10" s="90">
        <f>[2]Elproduktion!$Q$468</f>
        <v>0</v>
      </c>
      <c r="F10" s="90">
        <f>[2]Elproduktion!$N$469</f>
        <v>0</v>
      </c>
      <c r="G10" s="90">
        <f>[2]Elproduktion!$R$470</f>
        <v>0</v>
      </c>
      <c r="H10" s="90">
        <f>[2]Elproduktion!$S$471</f>
        <v>0</v>
      </c>
      <c r="I10" s="90">
        <f>[2]Elproduktion!$N$472</f>
        <v>0</v>
      </c>
      <c r="J10" s="90">
        <f>[2]Elproduktion!$T$470</f>
        <v>0</v>
      </c>
      <c r="K10" s="90">
        <f>[2]Elproduktion!$U$468</f>
        <v>0</v>
      </c>
      <c r="L10" s="90">
        <f>[2]Elproduktion!$V$468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06">
        <f>SUM(C5:C10)</f>
        <v>5166.5000000000009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1439 Färgelanda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90">
        <f>[2]Fjärrvärmeproduktion!$N$618</f>
        <v>0</v>
      </c>
      <c r="C18" s="90"/>
      <c r="D18" s="90">
        <f>[2]Fjärrvärmeproduktion!$N$619</f>
        <v>0</v>
      </c>
      <c r="E18" s="90">
        <f>[2]Fjärrvärmeproduktion!$Q$620</f>
        <v>0</v>
      </c>
      <c r="F18" s="90">
        <f>[2]Fjärrvärmeproduktion!$N$621</f>
        <v>0</v>
      </c>
      <c r="G18" s="90">
        <f>[2]Fjärrvärmeproduktion!$R$622</f>
        <v>0</v>
      </c>
      <c r="H18" s="90">
        <f>[2]Fjärrvärmeproduktion!$S$623</f>
        <v>0</v>
      </c>
      <c r="I18" s="90">
        <f>[2]Fjärrvärmeproduktion!$N$624</f>
        <v>0</v>
      </c>
      <c r="J18" s="90">
        <f>[2]Fjärrvärmeproduktion!$T$622</f>
        <v>0</v>
      </c>
      <c r="K18" s="90">
        <f>[2]Fjärrvärmeproduktion!$U$620</f>
        <v>0</v>
      </c>
      <c r="L18" s="90">
        <f>[2]Fjärrvärmeproduktion!$V$620</f>
        <v>0</v>
      </c>
      <c r="M18" s="90">
        <f>[2]Fjärrvärmeproduktion!$W$623</f>
        <v>0</v>
      </c>
      <c r="N18" s="90"/>
      <c r="O18" s="90"/>
      <c r="P18" s="90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0">
        <f>[2]Fjärrvärmeproduktion!$N$626</f>
        <v>0</v>
      </c>
      <c r="C19" s="90"/>
      <c r="D19" s="90">
        <f>[2]Fjärrvärmeproduktion!$N$627</f>
        <v>0</v>
      </c>
      <c r="E19" s="90">
        <f>[2]Fjärrvärmeproduktion!$Q$628</f>
        <v>0</v>
      </c>
      <c r="F19" s="90">
        <f>[2]Fjärrvärmeproduktion!$N$629</f>
        <v>0</v>
      </c>
      <c r="G19" s="90">
        <f>[2]Fjärrvärmeproduktion!$R$630</f>
        <v>0</v>
      </c>
      <c r="H19" s="90">
        <f>[2]Fjärrvärmeproduktion!$S$631</f>
        <v>0</v>
      </c>
      <c r="I19" s="90">
        <f>[2]Fjärrvärmeproduktion!$N$632</f>
        <v>0</v>
      </c>
      <c r="J19" s="90">
        <f>[2]Fjärrvärmeproduktion!$T$630</f>
        <v>0</v>
      </c>
      <c r="K19" s="90">
        <f>[2]Fjärrvärmeproduktion!$U$628</f>
        <v>0</v>
      </c>
      <c r="L19" s="90">
        <f>[2]Fjärrvärmeproduktion!$V$628</f>
        <v>0</v>
      </c>
      <c r="M19" s="90">
        <f>[2]Fjärrvärmeproduktion!$W$631</f>
        <v>0</v>
      </c>
      <c r="N19" s="90"/>
      <c r="O19" s="90"/>
      <c r="P19" s="90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90">
        <f>[2]Fjärrvärmeproduktion!$N$634</f>
        <v>0</v>
      </c>
      <c r="C20" s="90"/>
      <c r="D20" s="90">
        <f>[2]Fjärrvärmeproduktion!$N$635</f>
        <v>0</v>
      </c>
      <c r="E20" s="90">
        <f>[2]Fjärrvärmeproduktion!$Q$636</f>
        <v>0</v>
      </c>
      <c r="F20" s="90">
        <f>[2]Fjärrvärmeproduktion!$N$637</f>
        <v>0</v>
      </c>
      <c r="G20" s="90">
        <f>[2]Fjärrvärmeproduktion!$R$638</f>
        <v>0</v>
      </c>
      <c r="H20" s="90">
        <f>[2]Fjärrvärmeproduktion!$S$639</f>
        <v>0</v>
      </c>
      <c r="I20" s="90">
        <f>[2]Fjärrvärmeproduktion!$N$640</f>
        <v>0</v>
      </c>
      <c r="J20" s="90">
        <f>[2]Fjärrvärmeproduktion!$T$638</f>
        <v>0</v>
      </c>
      <c r="K20" s="90">
        <f>[2]Fjärrvärmeproduktion!$U$636</f>
        <v>0</v>
      </c>
      <c r="L20" s="90">
        <f>[2]Fjärrvärmeproduktion!$V$636</f>
        <v>0</v>
      </c>
      <c r="M20" s="90">
        <f>[2]Fjärrvärmeproduktion!$W$639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90">
        <f>[2]Fjärrvärmeproduktion!$N$642</f>
        <v>0</v>
      </c>
      <c r="C21" s="90"/>
      <c r="D21" s="90">
        <f>[2]Fjärrvärmeproduktion!$N$643</f>
        <v>0</v>
      </c>
      <c r="E21" s="90">
        <f>[2]Fjärrvärmeproduktion!$Q$644</f>
        <v>0</v>
      </c>
      <c r="F21" s="90">
        <f>[2]Fjärrvärmeproduktion!$N$645</f>
        <v>0</v>
      </c>
      <c r="G21" s="90">
        <f>[2]Fjärrvärmeproduktion!$R$646</f>
        <v>0</v>
      </c>
      <c r="H21" s="90">
        <f>[2]Fjärrvärmeproduktion!$S$647</f>
        <v>0</v>
      </c>
      <c r="I21" s="90">
        <f>[2]Fjärrvärmeproduktion!$N$648</f>
        <v>0</v>
      </c>
      <c r="J21" s="90">
        <f>[2]Fjärrvärmeproduktion!$T$646</f>
        <v>0</v>
      </c>
      <c r="K21" s="90">
        <f>[2]Fjärrvärmeproduktion!$U$644</f>
        <v>0</v>
      </c>
      <c r="L21" s="90">
        <f>[2]Fjärrvärmeproduktion!$V$644</f>
        <v>0</v>
      </c>
      <c r="M21" s="90">
        <f>[2]Fjärrvärmeproduktion!$W$647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90">
        <f>[2]Fjärrvärmeproduktion!$N$650</f>
        <v>0</v>
      </c>
      <c r="C22" s="90"/>
      <c r="D22" s="90">
        <f>[2]Fjärrvärmeproduktion!$N$651</f>
        <v>0</v>
      </c>
      <c r="E22" s="90">
        <f>[2]Fjärrvärmeproduktion!$Q$652</f>
        <v>0</v>
      </c>
      <c r="F22" s="90">
        <f>[2]Fjärrvärmeproduktion!$N$653</f>
        <v>0</v>
      </c>
      <c r="G22" s="90">
        <f>[2]Fjärrvärmeproduktion!$R$654</f>
        <v>0</v>
      </c>
      <c r="H22" s="90">
        <f>[2]Fjärrvärmeproduktion!$S$655</f>
        <v>0</v>
      </c>
      <c r="I22" s="90">
        <f>[2]Fjärrvärmeproduktion!$N$656</f>
        <v>0</v>
      </c>
      <c r="J22" s="90">
        <f>[2]Fjärrvärmeproduktion!$T$654</f>
        <v>0</v>
      </c>
      <c r="K22" s="90">
        <f>[2]Fjärrvärmeproduktion!$U$652</f>
        <v>0</v>
      </c>
      <c r="L22" s="90">
        <f>[2]Fjärrvärmeproduktion!$V$652</f>
        <v>0</v>
      </c>
      <c r="M22" s="90">
        <f>[2]Fjärrvärmeproduktion!$W$655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166 GWh</v>
      </c>
      <c r="T22" s="38"/>
      <c r="U22" s="36"/>
    </row>
    <row r="23" spans="1:34" ht="15.6">
      <c r="A23" s="5" t="s">
        <v>23</v>
      </c>
      <c r="B23" s="90">
        <f>[2]Fjärrvärmeproduktion!$N$658</f>
        <v>0</v>
      </c>
      <c r="C23" s="90"/>
      <c r="D23" s="90">
        <f>[2]Fjärrvärmeproduktion!$N$659</f>
        <v>0</v>
      </c>
      <c r="E23" s="90">
        <f>[2]Fjärrvärmeproduktion!$Q$660</f>
        <v>0</v>
      </c>
      <c r="F23" s="90">
        <f>[2]Fjärrvärmeproduktion!$N$661</f>
        <v>0</v>
      </c>
      <c r="G23" s="90">
        <f>[2]Fjärrvärmeproduktion!$R$662</f>
        <v>0</v>
      </c>
      <c r="H23" s="90">
        <f>[2]Fjärrvärmeproduktion!$S$663</f>
        <v>0</v>
      </c>
      <c r="I23" s="90">
        <f>[2]Fjärrvärmeproduktion!$N$664</f>
        <v>0</v>
      </c>
      <c r="J23" s="90">
        <f>[2]Fjärrvärmeproduktion!$T$662</f>
        <v>0</v>
      </c>
      <c r="K23" s="90">
        <f>[2]Fjärrvärmeproduktion!$U$660</f>
        <v>0</v>
      </c>
      <c r="L23" s="90">
        <f>[2]Fjärrvärmeproduktion!$V$660</f>
        <v>0</v>
      </c>
      <c r="M23" s="90">
        <f>[2]Fjärrvärmeproduktion!$W$663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90">
        <f>SUM(B18:B23)</f>
        <v>0</v>
      </c>
      <c r="C24" s="90">
        <f t="shared" ref="C24:O24" si="3">SUM(C18:C23)</f>
        <v>0</v>
      </c>
      <c r="D24" s="90">
        <f t="shared" si="3"/>
        <v>0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90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81 GWh</v>
      </c>
      <c r="T25" s="42">
        <f>C$44</f>
        <v>0.48566302702845954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43 GWh</v>
      </c>
      <c r="T26" s="42">
        <f>D$44</f>
        <v>0.25738330718677632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1439 Färgelanda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23 GWh</v>
      </c>
      <c r="T29" s="42">
        <f>G$44</f>
        <v>0.1356803532214472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20 GWh</v>
      </c>
      <c r="T30" s="42">
        <f>H$44</f>
        <v>0.12127331256331689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[2]Slutanvändning!$N$899</f>
        <v>0</v>
      </c>
      <c r="C32" s="105">
        <f>[2]Slutanvändning!$N$900</f>
        <v>8783</v>
      </c>
      <c r="D32" s="105">
        <f>[2]Slutanvändning!$N$893</f>
        <v>3823</v>
      </c>
      <c r="E32" s="90">
        <f>[2]Slutanvändning!$Q$894</f>
        <v>0</v>
      </c>
      <c r="F32" s="90">
        <f>[2]Slutanvändning!$N$895</f>
        <v>0</v>
      </c>
      <c r="G32" s="90">
        <f>[2]Slutanvändning!$N$896</f>
        <v>888</v>
      </c>
      <c r="H32" s="90">
        <f>[2]Slutanvändning!$N$897</f>
        <v>0</v>
      </c>
      <c r="I32" s="90">
        <f>[2]Slutanvändning!$N$898</f>
        <v>0</v>
      </c>
      <c r="J32" s="90">
        <v>0</v>
      </c>
      <c r="K32" s="90">
        <f>[2]Slutanvändning!$T$894</f>
        <v>0</v>
      </c>
      <c r="L32" s="90">
        <f>[2]Slutanvändning!$U$894</f>
        <v>0</v>
      </c>
      <c r="M32" s="90"/>
      <c r="N32" s="90">
        <v>0</v>
      </c>
      <c r="O32" s="90">
        <v>0</v>
      </c>
      <c r="P32" s="90">
        <f t="shared" ref="P32:P38" si="4">SUM(B32:N32)</f>
        <v>13494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[2]Slutanvändning!$N$908</f>
        <v>0</v>
      </c>
      <c r="C33" s="125">
        <f>[2]Slutanvändning!$N$909</f>
        <v>22138.666666666668</v>
      </c>
      <c r="D33" s="125">
        <f>[2]Slutanvändning!$N$902</f>
        <v>3848.8333333333321</v>
      </c>
      <c r="E33" s="90">
        <f>[2]Slutanvändning!$Q$903</f>
        <v>0</v>
      </c>
      <c r="F33" s="90">
        <f>[2]Slutanvändning!$N$904</f>
        <v>0</v>
      </c>
      <c r="G33" s="90">
        <f>[2]Slutanvändning!$N$905</f>
        <v>0</v>
      </c>
      <c r="H33" s="90">
        <f>[2]Slutanvändning!$N$906</f>
        <v>0</v>
      </c>
      <c r="I33" s="90">
        <f>[2]Slutanvändning!$N$907</f>
        <v>0</v>
      </c>
      <c r="J33" s="90">
        <v>0</v>
      </c>
      <c r="K33" s="90">
        <f>[2]Slutanvändning!$T$903</f>
        <v>0</v>
      </c>
      <c r="L33" s="90">
        <f>[2]Slutanvändning!$U$903</f>
        <v>0</v>
      </c>
      <c r="M33" s="90"/>
      <c r="N33" s="90">
        <v>0</v>
      </c>
      <c r="O33" s="90">
        <v>0</v>
      </c>
      <c r="P33" s="145">
        <f t="shared" si="4"/>
        <v>25987.5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[2]Slutanvändning!$N$917</f>
        <v>0</v>
      </c>
      <c r="C34" s="105">
        <f>[2]Slutanvändning!$N$918</f>
        <v>7603</v>
      </c>
      <c r="D34" s="105">
        <f>[2]Slutanvändning!$N$911</f>
        <v>0</v>
      </c>
      <c r="E34" s="90">
        <f>[2]Slutanvändning!$Q$912</f>
        <v>0</v>
      </c>
      <c r="F34" s="90">
        <f>[2]Slutanvändning!$N$913</f>
        <v>0</v>
      </c>
      <c r="G34" s="90">
        <f>[2]Slutanvändning!$N$914</f>
        <v>0</v>
      </c>
      <c r="H34" s="90">
        <f>[2]Slutanvändning!$N$915</f>
        <v>0</v>
      </c>
      <c r="I34" s="90">
        <f>[2]Slutanvändning!$N$916</f>
        <v>0</v>
      </c>
      <c r="J34" s="90">
        <v>0</v>
      </c>
      <c r="K34" s="90">
        <f>[2]Slutanvändning!$T$912</f>
        <v>0</v>
      </c>
      <c r="L34" s="90">
        <f>[2]Slutanvändning!$U$912</f>
        <v>0</v>
      </c>
      <c r="M34" s="90"/>
      <c r="N34" s="90">
        <v>0</v>
      </c>
      <c r="O34" s="90">
        <v>0</v>
      </c>
      <c r="P34" s="90">
        <f t="shared" si="4"/>
        <v>7603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[2]Slutanvändning!$N$926</f>
        <v>0</v>
      </c>
      <c r="C35" s="105">
        <f>[2]Slutanvändning!$N$927</f>
        <v>0</v>
      </c>
      <c r="D35" s="125">
        <f>[2]Slutanvändning!$N$920</f>
        <v>34326.5</v>
      </c>
      <c r="E35" s="90">
        <f>[2]Slutanvändning!$Q$921</f>
        <v>0</v>
      </c>
      <c r="F35" s="90">
        <f>[2]Slutanvändning!$N$922</f>
        <v>0</v>
      </c>
      <c r="G35" s="90">
        <f>[2]Slutanvändning!$N$923</f>
        <v>21639</v>
      </c>
      <c r="H35" s="90">
        <f>[2]Slutanvändning!$N$924</f>
        <v>0</v>
      </c>
      <c r="I35" s="90">
        <f>[2]Slutanvändning!$N$925</f>
        <v>0</v>
      </c>
      <c r="J35" s="90">
        <v>0</v>
      </c>
      <c r="K35" s="90">
        <f>[2]Slutanvändning!$T$921</f>
        <v>0</v>
      </c>
      <c r="L35" s="90">
        <f>[2]Slutanvändning!$U$921</f>
        <v>0</v>
      </c>
      <c r="M35" s="90"/>
      <c r="N35" s="90">
        <v>0</v>
      </c>
      <c r="O35" s="90">
        <v>0</v>
      </c>
      <c r="P35" s="145">
        <f>SUM(B35:N35)</f>
        <v>55965.5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[2]Slutanvändning!$N$935</f>
        <v>0</v>
      </c>
      <c r="C36" s="105">
        <f>[2]Slutanvändning!$N$936</f>
        <v>7282</v>
      </c>
      <c r="D36" s="105">
        <f>[2]Slutanvändning!$N$929</f>
        <v>630</v>
      </c>
      <c r="E36" s="90">
        <f>[2]Slutanvändning!$Q$930</f>
        <v>0</v>
      </c>
      <c r="F36" s="90">
        <f>[2]Slutanvändning!$N$931</f>
        <v>0</v>
      </c>
      <c r="G36" s="90">
        <f>[2]Slutanvändning!$N$932</f>
        <v>0</v>
      </c>
      <c r="H36" s="90">
        <f>[2]Slutanvändning!$N$933</f>
        <v>0</v>
      </c>
      <c r="I36" s="90">
        <f>[2]Slutanvändning!$N$934</f>
        <v>0</v>
      </c>
      <c r="J36" s="90">
        <v>0</v>
      </c>
      <c r="K36" s="90">
        <f>[2]Slutanvändning!$T$930</f>
        <v>0</v>
      </c>
      <c r="L36" s="90">
        <f>[2]Slutanvändning!$U$930</f>
        <v>0</v>
      </c>
      <c r="M36" s="90"/>
      <c r="N36" s="90">
        <v>0</v>
      </c>
      <c r="O36" s="90">
        <v>0</v>
      </c>
      <c r="P36" s="90">
        <f t="shared" si="4"/>
        <v>7912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[2]Slutanvändning!$N$944</f>
        <v>0</v>
      </c>
      <c r="C37" s="105">
        <f>[2]Slutanvändning!$N$945</f>
        <v>23103</v>
      </c>
      <c r="D37" s="105">
        <f>[2]Slutanvändning!$N$938</f>
        <v>105</v>
      </c>
      <c r="E37" s="90">
        <f>[2]Slutanvändning!$Q$939</f>
        <v>0</v>
      </c>
      <c r="F37" s="90">
        <f>[2]Slutanvändning!$N$940</f>
        <v>0</v>
      </c>
      <c r="G37" s="90">
        <f>[2]Slutanvändning!$N$941</f>
        <v>0</v>
      </c>
      <c r="H37" s="90">
        <f>[2]Slutanvändning!$N$942</f>
        <v>20135</v>
      </c>
      <c r="I37" s="90">
        <f>[2]Slutanvändning!$N$943</f>
        <v>0</v>
      </c>
      <c r="J37" s="90">
        <v>0</v>
      </c>
      <c r="K37" s="90">
        <f>[2]Slutanvändning!$T$939</f>
        <v>0</v>
      </c>
      <c r="L37" s="90">
        <f>[2]Slutanvändning!$U$939</f>
        <v>0</v>
      </c>
      <c r="M37" s="90"/>
      <c r="N37" s="90">
        <v>0</v>
      </c>
      <c r="O37" s="90">
        <v>0</v>
      </c>
      <c r="P37" s="90">
        <f t="shared" si="4"/>
        <v>43343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[2]Slutanvändning!$N$953</f>
        <v>0</v>
      </c>
      <c r="C38" s="105">
        <f>[2]Slutanvändning!$N$954</f>
        <v>2517</v>
      </c>
      <c r="D38" s="105">
        <f>[2]Slutanvändning!$N$947</f>
        <v>0</v>
      </c>
      <c r="E38" s="90">
        <f>[2]Slutanvändning!$Q$948</f>
        <v>0</v>
      </c>
      <c r="F38" s="90">
        <f>[2]Slutanvändning!$N$949</f>
        <v>0</v>
      </c>
      <c r="G38" s="90">
        <f>[2]Slutanvändning!$N$950</f>
        <v>0</v>
      </c>
      <c r="H38" s="90">
        <f>[2]Slutanvändning!$N$951</f>
        <v>0</v>
      </c>
      <c r="I38" s="90">
        <f>[2]Slutanvändning!$N$952</f>
        <v>0</v>
      </c>
      <c r="J38" s="90">
        <v>0</v>
      </c>
      <c r="K38" s="90">
        <f>[2]Slutanvändning!$T$948</f>
        <v>0</v>
      </c>
      <c r="L38" s="90">
        <f>[2]Slutanvändning!$U$948</f>
        <v>0</v>
      </c>
      <c r="M38" s="90"/>
      <c r="N38" s="90">
        <v>0</v>
      </c>
      <c r="O38" s="90">
        <v>0</v>
      </c>
      <c r="P38" s="90">
        <f t="shared" si="4"/>
        <v>2517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[2]Slutanvändning!$N$962</f>
        <v>0</v>
      </c>
      <c r="C39" s="105">
        <f>[2]Slutanvändning!$N$963</f>
        <v>3235</v>
      </c>
      <c r="D39" s="105">
        <f>[2]Slutanvändning!$N$956</f>
        <v>0</v>
      </c>
      <c r="E39" s="90">
        <f>[2]Slutanvändning!$Q$957</f>
        <v>0</v>
      </c>
      <c r="F39" s="90">
        <f>[2]Slutanvändning!$N$958</f>
        <v>0</v>
      </c>
      <c r="G39" s="90">
        <f>[2]Slutanvändning!$N$959</f>
        <v>0</v>
      </c>
      <c r="H39" s="90">
        <f>[2]Slutanvändning!$N$960</f>
        <v>0</v>
      </c>
      <c r="I39" s="90">
        <f>[2]Slutanvändning!$N$961</f>
        <v>0</v>
      </c>
      <c r="J39" s="90">
        <v>0</v>
      </c>
      <c r="K39" s="90">
        <f>[2]Slutanvändning!$T$957</f>
        <v>0</v>
      </c>
      <c r="L39" s="90">
        <f>[2]Slutanvändning!$U$957</f>
        <v>0</v>
      </c>
      <c r="M39" s="90"/>
      <c r="N39" s="90">
        <v>0</v>
      </c>
      <c r="O39" s="90">
        <v>0</v>
      </c>
      <c r="P39" s="90">
        <f>SUM(B39:N39)</f>
        <v>3235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0</v>
      </c>
      <c r="C40" s="145">
        <f t="shared" ref="C40:O40" si="5">SUM(C32:C39)</f>
        <v>74661.666666666672</v>
      </c>
      <c r="D40" s="145">
        <f t="shared" si="5"/>
        <v>42733.333333333328</v>
      </c>
      <c r="E40" s="90">
        <f t="shared" si="5"/>
        <v>0</v>
      </c>
      <c r="F40" s="90">
        <f>SUM(F32:F39)</f>
        <v>0</v>
      </c>
      <c r="G40" s="90">
        <f t="shared" si="5"/>
        <v>22527</v>
      </c>
      <c r="H40" s="90">
        <f t="shared" si="5"/>
        <v>20135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160057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6 GWh</v>
      </c>
      <c r="T41" s="64"/>
    </row>
    <row r="42" spans="1:47">
      <c r="A42" s="46" t="s">
        <v>43</v>
      </c>
      <c r="B42" s="95">
        <f>B39+B38+B37</f>
        <v>0</v>
      </c>
      <c r="C42" s="95">
        <f>C39+C38+C37</f>
        <v>28855</v>
      </c>
      <c r="D42" s="95">
        <f>D39+D38+D37</f>
        <v>105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20135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49095</v>
      </c>
      <c r="Q42" s="34"/>
      <c r="R42" s="41" t="s">
        <v>41</v>
      </c>
      <c r="S42" s="11" t="str">
        <f>ROUND(P42/1000,0) &amp;" GWh"</f>
        <v>49 GWh</v>
      </c>
      <c r="T42" s="42">
        <f>P42/P40</f>
        <v>0.30673447584298091</v>
      </c>
    </row>
    <row r="43" spans="1:47">
      <c r="A43" s="47" t="s">
        <v>45</v>
      </c>
      <c r="B43" s="121"/>
      <c r="C43" s="122">
        <f>C40+C24-C7+C46</f>
        <v>80634.600000000006</v>
      </c>
      <c r="D43" s="122">
        <f t="shared" ref="D43:O43" si="7">D11+D24+D40</f>
        <v>42733.333333333328</v>
      </c>
      <c r="E43" s="122">
        <f t="shared" si="7"/>
        <v>0</v>
      </c>
      <c r="F43" s="122">
        <f t="shared" si="7"/>
        <v>0</v>
      </c>
      <c r="G43" s="122">
        <f t="shared" si="7"/>
        <v>22527</v>
      </c>
      <c r="H43" s="122">
        <f t="shared" si="7"/>
        <v>20135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166029.93333333335</v>
      </c>
      <c r="Q43" s="34"/>
      <c r="R43" s="41" t="s">
        <v>42</v>
      </c>
      <c r="S43" s="11" t="str">
        <f>ROUND(P36/1000,0) &amp;" GWh"</f>
        <v>8 GWh</v>
      </c>
      <c r="T43" s="63">
        <f>P36/P40</f>
        <v>4.9432389711165398E-2</v>
      </c>
    </row>
    <row r="44" spans="1:47">
      <c r="A44" s="47" t="s">
        <v>46</v>
      </c>
      <c r="B44" s="97"/>
      <c r="C44" s="104">
        <f>C43/$P$43</f>
        <v>0.48566302702845954</v>
      </c>
      <c r="D44" s="104">
        <f t="shared" ref="D44:P44" si="8">D43/$P$43</f>
        <v>0.25738330718677632</v>
      </c>
      <c r="E44" s="104">
        <f t="shared" si="8"/>
        <v>0</v>
      </c>
      <c r="F44" s="104">
        <f t="shared" si="8"/>
        <v>0</v>
      </c>
      <c r="G44" s="104">
        <f t="shared" si="8"/>
        <v>0.1356803532214472</v>
      </c>
      <c r="H44" s="104">
        <f t="shared" si="8"/>
        <v>0.12127331256331689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8 GWh</v>
      </c>
      <c r="T44" s="42">
        <f>P34/P40</f>
        <v>4.7501827473962401E-2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13 GWh</v>
      </c>
      <c r="T45" s="42">
        <f>P32/P40</f>
        <v>8.4307465465427944E-2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5972.9333333333334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26 GWh</v>
      </c>
      <c r="T46" s="63">
        <f>P33/P40</f>
        <v>0.16236403281331027</v>
      </c>
      <c r="U46" s="36"/>
    </row>
    <row r="47" spans="1:47">
      <c r="A47" s="48" t="s">
        <v>51</v>
      </c>
      <c r="B47" s="98" t="e">
        <f>B46/B24</f>
        <v>#DIV/0!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56 GWh</v>
      </c>
      <c r="T47" s="63">
        <f>P35/P40</f>
        <v>0.34965980869315305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160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86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[2]Solceller!$C$19</f>
        <v>213.75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[2]Elproduktion!$N$642</f>
        <v>0</v>
      </c>
      <c r="D7" s="90">
        <f>[2]Elproduktion!$N$643</f>
        <v>0</v>
      </c>
      <c r="E7" s="90">
        <f>[2]Elproduktion!$Q$644</f>
        <v>0</v>
      </c>
      <c r="F7" s="90">
        <f>[2]Elproduktion!$N$645</f>
        <v>0</v>
      </c>
      <c r="G7" s="90">
        <f>[2]Elproduktion!$R$646</f>
        <v>0</v>
      </c>
      <c r="H7" s="90">
        <f>[2]Elproduktion!$S$647</f>
        <v>0</v>
      </c>
      <c r="I7" s="90">
        <f>[2]Elproduktion!$N$648</f>
        <v>0</v>
      </c>
      <c r="J7" s="90">
        <f>[2]Elproduktion!$T$646</f>
        <v>0</v>
      </c>
      <c r="K7" s="90">
        <f>[2]Elproduktion!$U$644</f>
        <v>0</v>
      </c>
      <c r="L7" s="90">
        <f>[2]Elproduktion!$V$644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[2]Elproduktion!$N$650</f>
        <v>0</v>
      </c>
      <c r="D8" s="90">
        <f>[2]Elproduktion!$N$651</f>
        <v>0</v>
      </c>
      <c r="E8" s="90">
        <f>[2]Elproduktion!$Q$652</f>
        <v>0</v>
      </c>
      <c r="F8" s="90">
        <f>[2]Elproduktion!$N$653</f>
        <v>0</v>
      </c>
      <c r="G8" s="90">
        <f>[2]Elproduktion!$R$654</f>
        <v>0</v>
      </c>
      <c r="H8" s="90">
        <f>[2]Elproduktion!$S$655</f>
        <v>0</v>
      </c>
      <c r="I8" s="90">
        <f>[2]Elproduktion!$N$656</f>
        <v>0</v>
      </c>
      <c r="J8" s="90">
        <f>[2]Elproduktion!$T$654</f>
        <v>0</v>
      </c>
      <c r="K8" s="90">
        <f>[2]Elproduktion!$U$652</f>
        <v>0</v>
      </c>
      <c r="L8" s="90">
        <f>[2]Elproduktion!$V$652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26">
        <f>[2]Elproduktion!$N$658</f>
        <v>3788.4117647058811</v>
      </c>
      <c r="D9" s="90">
        <f>[2]Elproduktion!$N$659</f>
        <v>0</v>
      </c>
      <c r="E9" s="90">
        <f>[2]Elproduktion!$Q$660</f>
        <v>0</v>
      </c>
      <c r="F9" s="90">
        <f>[2]Elproduktion!$N$661</f>
        <v>0</v>
      </c>
      <c r="G9" s="90">
        <f>[2]Elproduktion!$R$662</f>
        <v>0</v>
      </c>
      <c r="H9" s="90">
        <f>[2]Elproduktion!$S$663</f>
        <v>0</v>
      </c>
      <c r="I9" s="90">
        <f>[2]Elproduktion!$N$664</f>
        <v>0</v>
      </c>
      <c r="J9" s="90">
        <f>[2]Elproduktion!$T$662</f>
        <v>0</v>
      </c>
      <c r="K9" s="90">
        <f>[2]Elproduktion!$U$660</f>
        <v>0</v>
      </c>
      <c r="L9" s="90">
        <f>[2]Elproduktion!$V$660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5">
        <f>[2]Elproduktion!$N$666</f>
        <v>54342.588235294119</v>
      </c>
      <c r="D10" s="90">
        <f>[2]Elproduktion!$N$667</f>
        <v>0</v>
      </c>
      <c r="E10" s="90">
        <f>[2]Elproduktion!$Q$668</f>
        <v>0</v>
      </c>
      <c r="F10" s="90">
        <f>[2]Elproduktion!$N$669</f>
        <v>0</v>
      </c>
      <c r="G10" s="90">
        <f>[2]Elproduktion!$R$670</f>
        <v>0</v>
      </c>
      <c r="H10" s="90">
        <f>[2]Elproduktion!$S$671</f>
        <v>0</v>
      </c>
      <c r="I10" s="90">
        <f>[2]Elproduktion!$N$672</f>
        <v>0</v>
      </c>
      <c r="J10" s="90">
        <f>[2]Elproduktion!$T$670</f>
        <v>0</v>
      </c>
      <c r="K10" s="90">
        <f>[2]Elproduktion!$U$668</f>
        <v>0</v>
      </c>
      <c r="L10" s="90">
        <f>[2]Elproduktion!$V$668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58344.75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1444 Grästorp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[2]Fjärrvärmeproduktion!$N$898</f>
        <v>0</v>
      </c>
      <c r="C18" s="109"/>
      <c r="D18" s="109">
        <f>[2]Fjärrvärmeproduktion!$N$899</f>
        <v>0</v>
      </c>
      <c r="E18" s="109">
        <f>[2]Fjärrvärmeproduktion!$Q$900</f>
        <v>0</v>
      </c>
      <c r="F18" s="109">
        <f>[2]Fjärrvärmeproduktion!$N$901</f>
        <v>0</v>
      </c>
      <c r="G18" s="109">
        <f>[2]Fjärrvärmeproduktion!$R$902</f>
        <v>0</v>
      </c>
      <c r="H18" s="109">
        <f>[2]Fjärrvärmeproduktion!$S$903</f>
        <v>0</v>
      </c>
      <c r="I18" s="109">
        <f>[2]Fjärrvärmeproduktion!$N$904</f>
        <v>0</v>
      </c>
      <c r="J18" s="109">
        <f>[2]Fjärrvärmeproduktion!$T$902</f>
        <v>0</v>
      </c>
      <c r="K18" s="109">
        <f>[2]Fjärrvärmeproduktion!$U$900</f>
        <v>0</v>
      </c>
      <c r="L18" s="109">
        <f>[2]Fjärrvärmeproduktion!$V$900</f>
        <v>0</v>
      </c>
      <c r="M18" s="109">
        <f>[2]Fjärrvärmeproduktion!$W$903</f>
        <v>0</v>
      </c>
      <c r="N18" s="109">
        <v>0</v>
      </c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[2]Fjärrvärmeproduktion!$N$906</f>
        <v>12712</v>
      </c>
      <c r="C19" s="109"/>
      <c r="D19" s="109">
        <f>[2]Fjärrvärmeproduktion!$N$907</f>
        <v>428</v>
      </c>
      <c r="E19" s="109">
        <f>[2]Fjärrvärmeproduktion!$Q$908</f>
        <v>0</v>
      </c>
      <c r="F19" s="109">
        <f>[2]Fjärrvärmeproduktion!$N$909</f>
        <v>0</v>
      </c>
      <c r="G19" s="109">
        <f>[2]Fjärrvärmeproduktion!$R$910</f>
        <v>0</v>
      </c>
      <c r="H19" s="109">
        <f>[2]Fjärrvärmeproduktion!$S$911</f>
        <v>14103</v>
      </c>
      <c r="I19" s="109">
        <f>[2]Fjärrvärmeproduktion!$N$912</f>
        <v>0</v>
      </c>
      <c r="J19" s="109">
        <f>[2]Fjärrvärmeproduktion!$T$910</f>
        <v>0</v>
      </c>
      <c r="K19" s="109">
        <f>[2]Fjärrvärmeproduktion!$U$908</f>
        <v>0</v>
      </c>
      <c r="L19" s="109">
        <f>[2]Fjärrvärmeproduktion!$V$908</f>
        <v>0</v>
      </c>
      <c r="M19" s="109">
        <f>[2]Fjärrvärmeproduktion!$W$911</f>
        <v>0</v>
      </c>
      <c r="N19" s="109">
        <v>0</v>
      </c>
      <c r="O19" s="109"/>
      <c r="P19" s="109">
        <f t="shared" ref="P19:P24" si="2">SUM(C19:O19)</f>
        <v>14531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[2]Fjärrvärmeproduktion!$N$914</f>
        <v>0</v>
      </c>
      <c r="C20" s="109"/>
      <c r="D20" s="109">
        <f>[2]Fjärrvärmeproduktion!$N$915</f>
        <v>0</v>
      </c>
      <c r="E20" s="109">
        <f>[2]Fjärrvärmeproduktion!$Q$916</f>
        <v>0</v>
      </c>
      <c r="F20" s="109">
        <f>[2]Fjärrvärmeproduktion!$N$917</f>
        <v>0</v>
      </c>
      <c r="G20" s="109">
        <f>[2]Fjärrvärmeproduktion!$R$918</f>
        <v>0</v>
      </c>
      <c r="H20" s="109">
        <f>[2]Fjärrvärmeproduktion!$S$919</f>
        <v>0</v>
      </c>
      <c r="I20" s="109">
        <f>[2]Fjärrvärmeproduktion!$N$920</f>
        <v>0</v>
      </c>
      <c r="J20" s="109">
        <f>[2]Fjärrvärmeproduktion!$T$918</f>
        <v>0</v>
      </c>
      <c r="K20" s="109">
        <f>[2]Fjärrvärmeproduktion!$U$916</f>
        <v>0</v>
      </c>
      <c r="L20" s="109">
        <f>[2]Fjärrvärmeproduktion!$V$916</f>
        <v>0</v>
      </c>
      <c r="M20" s="109">
        <f>[2]Fjärrvärmeproduktion!$W$919</f>
        <v>0</v>
      </c>
      <c r="N20" s="109">
        <v>0</v>
      </c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[2]Fjärrvärmeproduktion!$N$922</f>
        <v>0</v>
      </c>
      <c r="C21" s="109"/>
      <c r="D21" s="109">
        <f>[2]Fjärrvärmeproduktion!$N$923</f>
        <v>0</v>
      </c>
      <c r="E21" s="109">
        <f>[2]Fjärrvärmeproduktion!$Q$924</f>
        <v>0</v>
      </c>
      <c r="F21" s="109">
        <f>[2]Fjärrvärmeproduktion!$N$925</f>
        <v>0</v>
      </c>
      <c r="G21" s="109">
        <f>[2]Fjärrvärmeproduktion!$R$926</f>
        <v>0</v>
      </c>
      <c r="H21" s="109">
        <f>[2]Fjärrvärmeproduktion!$S$927</f>
        <v>0</v>
      </c>
      <c r="I21" s="109">
        <f>[2]Fjärrvärmeproduktion!$N$928</f>
        <v>0</v>
      </c>
      <c r="J21" s="109">
        <f>[2]Fjärrvärmeproduktion!$T$926</f>
        <v>0</v>
      </c>
      <c r="K21" s="109">
        <f>[2]Fjärrvärmeproduktion!$U$924</f>
        <v>0</v>
      </c>
      <c r="L21" s="109">
        <f>[2]Fjärrvärmeproduktion!$V$924</f>
        <v>0</v>
      </c>
      <c r="M21" s="109">
        <f>[2]Fjärrvärmeproduktion!$W$927</f>
        <v>0</v>
      </c>
      <c r="N21" s="109">
        <v>0</v>
      </c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[2]Fjärrvärmeproduktion!$N$930</f>
        <v>0</v>
      </c>
      <c r="C22" s="109"/>
      <c r="D22" s="109">
        <f>[2]Fjärrvärmeproduktion!$N$931</f>
        <v>0</v>
      </c>
      <c r="E22" s="109">
        <f>[2]Fjärrvärmeproduktion!$Q$932</f>
        <v>0</v>
      </c>
      <c r="F22" s="109">
        <f>[2]Fjärrvärmeproduktion!$N$933</f>
        <v>0</v>
      </c>
      <c r="G22" s="109">
        <f>[2]Fjärrvärmeproduktion!$R$934</f>
        <v>0</v>
      </c>
      <c r="H22" s="109">
        <f>[2]Fjärrvärmeproduktion!$S$935</f>
        <v>0</v>
      </c>
      <c r="I22" s="109">
        <f>[2]Fjärrvärmeproduktion!$N$936</f>
        <v>0</v>
      </c>
      <c r="J22" s="109">
        <f>[2]Fjärrvärmeproduktion!$T$934</f>
        <v>0</v>
      </c>
      <c r="K22" s="109">
        <f>[2]Fjärrvärmeproduktion!$U$932</f>
        <v>0</v>
      </c>
      <c r="L22" s="109">
        <f>[2]Fjärrvärmeproduktion!$V$932</f>
        <v>0</v>
      </c>
      <c r="M22" s="109">
        <f>[2]Fjärrvärmeproduktion!$W$935</f>
        <v>0</v>
      </c>
      <c r="N22" s="109">
        <v>0</v>
      </c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169 GWh</v>
      </c>
      <c r="T22" s="38"/>
      <c r="U22" s="36"/>
    </row>
    <row r="23" spans="1:34" ht="15.6">
      <c r="A23" s="5" t="s">
        <v>23</v>
      </c>
      <c r="B23" s="118">
        <f>[2]Fjärrvärmeproduktion!$N$938</f>
        <v>0</v>
      </c>
      <c r="C23" s="109"/>
      <c r="D23" s="109">
        <f>[2]Fjärrvärmeproduktion!$N$939</f>
        <v>0</v>
      </c>
      <c r="E23" s="109">
        <f>[2]Fjärrvärmeproduktion!$Q$940</f>
        <v>0</v>
      </c>
      <c r="F23" s="109">
        <f>[2]Fjärrvärmeproduktion!$N$941</f>
        <v>0</v>
      </c>
      <c r="G23" s="109">
        <f>[2]Fjärrvärmeproduktion!$R$942</f>
        <v>0</v>
      </c>
      <c r="H23" s="109">
        <f>[2]Fjärrvärmeproduktion!$S$943</f>
        <v>0</v>
      </c>
      <c r="I23" s="109">
        <f>[2]Fjärrvärmeproduktion!$N$944</f>
        <v>0</v>
      </c>
      <c r="J23" s="109">
        <f>[2]Fjärrvärmeproduktion!$T$942</f>
        <v>0</v>
      </c>
      <c r="K23" s="109">
        <f>[2]Fjärrvärmeproduktion!$U$940</f>
        <v>0</v>
      </c>
      <c r="L23" s="109">
        <f>[2]Fjärrvärmeproduktion!$V$940</f>
        <v>0</v>
      </c>
      <c r="M23" s="109">
        <f>[2]Fjärrvärmeproduktion!$W$943</f>
        <v>0</v>
      </c>
      <c r="N23" s="109">
        <v>0</v>
      </c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12712</v>
      </c>
      <c r="C24" s="109">
        <f t="shared" ref="C24:O24" si="3">SUM(C18:C23)</f>
        <v>0</v>
      </c>
      <c r="D24" s="109">
        <f t="shared" si="3"/>
        <v>428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14103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14531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50 GWh</v>
      </c>
      <c r="T25" s="42">
        <f>C$44</f>
        <v>0.29934452285632368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65 GWh</v>
      </c>
      <c r="T26" s="42">
        <f>D$44</f>
        <v>0.38823129314619781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1444 Grästorp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16 GWh</v>
      </c>
      <c r="T29" s="42">
        <f>G$44</f>
        <v>9.4423902729743686E-2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37 GWh</v>
      </c>
      <c r="T30" s="42">
        <f>H$44</f>
        <v>0.21800028126773488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[2]Slutanvändning!$N$1304</f>
        <v>0</v>
      </c>
      <c r="C32" s="125">
        <f>[2]Slutanvändning!$N$1305</f>
        <v>8706.6666666666661</v>
      </c>
      <c r="D32" s="105">
        <f>[2]Slutanvändning!$N$1298</f>
        <v>10991</v>
      </c>
      <c r="E32" s="90">
        <f>[2]Slutanvändning!$Q$1299</f>
        <v>0</v>
      </c>
      <c r="F32" s="90">
        <f>[2]Slutanvändning!$N$1300</f>
        <v>0</v>
      </c>
      <c r="G32" s="90">
        <f>[2]Slutanvändning!$N$1301</f>
        <v>2520</v>
      </c>
      <c r="H32" s="90">
        <f>[2]Slutanvändning!$N$1302</f>
        <v>0</v>
      </c>
      <c r="I32" s="90">
        <f>[2]Slutanvändning!$N$1303</f>
        <v>0</v>
      </c>
      <c r="J32" s="90">
        <v>0</v>
      </c>
      <c r="K32" s="90">
        <f>[2]Slutanvändning!$T$1299</f>
        <v>0</v>
      </c>
      <c r="L32" s="90">
        <f>[2]Slutanvändning!$U$1299</f>
        <v>0</v>
      </c>
      <c r="M32" s="90"/>
      <c r="N32" s="90">
        <v>0</v>
      </c>
      <c r="O32" s="90">
        <v>0</v>
      </c>
      <c r="P32" s="145">
        <f t="shared" ref="P32:P38" si="4">SUM(B32:N32)</f>
        <v>22217.666666666664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[2]Slutanvändning!$N$1313</f>
        <v>198</v>
      </c>
      <c r="C33" s="105">
        <f>[2]Slutanvändning!$N$1314</f>
        <v>2305</v>
      </c>
      <c r="D33" s="126">
        <f>[2]Slutanvändning!$N$1307</f>
        <v>665</v>
      </c>
      <c r="E33" s="90">
        <f>[2]Slutanvändning!$Q$1308</f>
        <v>0</v>
      </c>
      <c r="F33" s="90">
        <f>[2]Slutanvändning!$N$1309</f>
        <v>0</v>
      </c>
      <c r="G33" s="90">
        <f>[2]Slutanvändning!$N$1310</f>
        <v>0</v>
      </c>
      <c r="H33" s="90">
        <f>[2]Slutanvändning!$N$1311</f>
        <v>0</v>
      </c>
      <c r="I33" s="90">
        <f>[2]Slutanvändning!$N$1312</f>
        <v>0</v>
      </c>
      <c r="J33" s="90">
        <v>0</v>
      </c>
      <c r="K33" s="90">
        <f>[2]Slutanvändning!$T$1308</f>
        <v>0</v>
      </c>
      <c r="L33" s="90">
        <f>[2]Slutanvändning!$U$1308</f>
        <v>0</v>
      </c>
      <c r="M33" s="90"/>
      <c r="N33" s="90">
        <v>0</v>
      </c>
      <c r="O33" s="90">
        <v>0</v>
      </c>
      <c r="P33" s="145">
        <f t="shared" si="4"/>
        <v>3168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[2]Slutanvändning!$N$1322</f>
        <v>4000</v>
      </c>
      <c r="C34" s="125">
        <f>[2]Slutanvändning!$N$1323</f>
        <v>6052.0000000000018</v>
      </c>
      <c r="D34" s="105">
        <f>[2]Slutanvändning!$N$1316</f>
        <v>502</v>
      </c>
      <c r="E34" s="90">
        <f>[2]Slutanvändning!$Q$1317</f>
        <v>0</v>
      </c>
      <c r="F34" s="90">
        <f>[2]Slutanvändning!$N$1318</f>
        <v>0</v>
      </c>
      <c r="G34" s="90">
        <f>[2]Slutanvändning!$N$1319</f>
        <v>0</v>
      </c>
      <c r="H34" s="90">
        <f>[2]Slutanvändning!$N$1320</f>
        <v>0</v>
      </c>
      <c r="I34" s="90">
        <f>[2]Slutanvändning!$N$1321</f>
        <v>0</v>
      </c>
      <c r="J34" s="90">
        <v>0</v>
      </c>
      <c r="K34" s="90">
        <f>[2]Slutanvändning!$T$1317</f>
        <v>0</v>
      </c>
      <c r="L34" s="90">
        <f>[2]Slutanvändning!$U$1317</f>
        <v>0</v>
      </c>
      <c r="M34" s="90"/>
      <c r="N34" s="90">
        <v>0</v>
      </c>
      <c r="O34" s="90">
        <v>0</v>
      </c>
      <c r="P34" s="145">
        <f t="shared" si="4"/>
        <v>10554.000000000002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[2]Slutanvändning!$N$1331</f>
        <v>0</v>
      </c>
      <c r="C35" s="125">
        <f>[2]Slutanvändning!$N$1332</f>
        <v>6.333333333333333</v>
      </c>
      <c r="D35" s="125">
        <f>[2]Slutanvändning!$N$1325</f>
        <v>52631</v>
      </c>
      <c r="E35" s="90">
        <f>[2]Slutanvändning!$Q$1326</f>
        <v>0</v>
      </c>
      <c r="F35" s="90">
        <f>[2]Slutanvändning!$N$1327</f>
        <v>0</v>
      </c>
      <c r="G35" s="90">
        <f>[2]Slutanvändning!$N$1328</f>
        <v>13406</v>
      </c>
      <c r="H35" s="90">
        <f>[2]Slutanvändning!$N$1329</f>
        <v>0</v>
      </c>
      <c r="I35" s="90">
        <f>[2]Slutanvändning!$N$1330</f>
        <v>0</v>
      </c>
      <c r="J35" s="90">
        <v>0</v>
      </c>
      <c r="K35" s="90">
        <f>[2]Slutanvändning!$T$1326</f>
        <v>0</v>
      </c>
      <c r="L35" s="90">
        <f>[2]Slutanvändning!$U$1326</f>
        <v>0</v>
      </c>
      <c r="M35" s="90"/>
      <c r="N35" s="90">
        <v>0</v>
      </c>
      <c r="O35" s="90">
        <v>0</v>
      </c>
      <c r="P35" s="145">
        <f>SUM(B35:N35)</f>
        <v>66043.333333333343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[2]Slutanvändning!$N$1340</f>
        <v>728</v>
      </c>
      <c r="C36" s="105">
        <f>[2]Slutanvändning!$N$1341</f>
        <v>7387</v>
      </c>
      <c r="D36" s="105">
        <f>[2]Slutanvändning!$N$1334</f>
        <v>20</v>
      </c>
      <c r="E36" s="90">
        <f>[2]Slutanvändning!$Q$1335</f>
        <v>0</v>
      </c>
      <c r="F36" s="90">
        <f>[2]Slutanvändning!$N$1336</f>
        <v>0</v>
      </c>
      <c r="G36" s="90">
        <f>[2]Slutanvändning!$N$1337</f>
        <v>0</v>
      </c>
      <c r="H36" s="90">
        <f>[2]Slutanvändning!$N$1338</f>
        <v>0</v>
      </c>
      <c r="I36" s="90">
        <f>[2]Slutanvändning!$N$1339</f>
        <v>0</v>
      </c>
      <c r="J36" s="90">
        <v>0</v>
      </c>
      <c r="K36" s="90">
        <f>[2]Slutanvändning!$T$1335</f>
        <v>0</v>
      </c>
      <c r="L36" s="90">
        <f>[2]Slutanvändning!$U$1335</f>
        <v>0</v>
      </c>
      <c r="M36" s="90"/>
      <c r="N36" s="90">
        <v>0</v>
      </c>
      <c r="O36" s="90">
        <v>0</v>
      </c>
      <c r="P36" s="90">
        <f t="shared" si="4"/>
        <v>8135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[2]Slutanvändning!$N$1349</f>
        <v>1871</v>
      </c>
      <c r="C37" s="105">
        <f>[2]Slutanvändning!$N$1350</f>
        <v>19494</v>
      </c>
      <c r="D37" s="105">
        <f>[2]Slutanvändning!$N$1343</f>
        <v>244</v>
      </c>
      <c r="E37" s="90">
        <f>[2]Slutanvändning!$Q$1344</f>
        <v>0</v>
      </c>
      <c r="F37" s="90">
        <f>[2]Slutanvändning!$N$1345</f>
        <v>0</v>
      </c>
      <c r="G37" s="90">
        <f>[2]Slutanvändning!$N$1346</f>
        <v>0</v>
      </c>
      <c r="H37" s="90">
        <f>[2]Slutanvändning!$N$1347</f>
        <v>22666</v>
      </c>
      <c r="I37" s="90">
        <f>[2]Slutanvändning!$N$1348</f>
        <v>0</v>
      </c>
      <c r="J37" s="90">
        <v>0</v>
      </c>
      <c r="K37" s="90">
        <f>[2]Slutanvändning!$T$1344</f>
        <v>0</v>
      </c>
      <c r="L37" s="90">
        <f>[2]Slutanvändning!$U$1344</f>
        <v>0</v>
      </c>
      <c r="M37" s="90"/>
      <c r="N37" s="90">
        <v>0</v>
      </c>
      <c r="O37" s="90">
        <v>0</v>
      </c>
      <c r="P37" s="90">
        <f t="shared" si="4"/>
        <v>44275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[2]Slutanvändning!$N$1358</f>
        <v>3755</v>
      </c>
      <c r="C38" s="105">
        <f>[2]Slutanvändning!$N$1359</f>
        <v>1743</v>
      </c>
      <c r="D38" s="105">
        <f>[2]Slutanvändning!$N$1352</f>
        <v>0</v>
      </c>
      <c r="E38" s="90">
        <f>[2]Slutanvändning!$Q$1353</f>
        <v>0</v>
      </c>
      <c r="F38" s="90">
        <f>[2]Slutanvändning!$N$1354</f>
        <v>0</v>
      </c>
      <c r="G38" s="90">
        <f>[2]Slutanvändning!$N$1355</f>
        <v>0</v>
      </c>
      <c r="H38" s="90">
        <f>[2]Slutanvändning!$N$1356</f>
        <v>0</v>
      </c>
      <c r="I38" s="90">
        <f>[2]Slutanvändning!$N$1357</f>
        <v>0</v>
      </c>
      <c r="J38" s="90">
        <v>0</v>
      </c>
      <c r="K38" s="90">
        <f>[2]Slutanvändning!$T$1353</f>
        <v>0</v>
      </c>
      <c r="L38" s="90">
        <f>[2]Slutanvändning!$U$1353</f>
        <v>0</v>
      </c>
      <c r="M38" s="90"/>
      <c r="N38" s="90">
        <v>0</v>
      </c>
      <c r="O38" s="90">
        <v>0</v>
      </c>
      <c r="P38" s="90">
        <f t="shared" si="4"/>
        <v>5498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[2]Slutanvändning!$N$1367</f>
        <v>0</v>
      </c>
      <c r="C39" s="105">
        <f>[2]Slutanvändning!$N$1368</f>
        <v>1055</v>
      </c>
      <c r="D39" s="105">
        <f>[2]Slutanvändning!$N$1361</f>
        <v>0</v>
      </c>
      <c r="E39" s="90">
        <f>[2]Slutanvändning!$Q$1362</f>
        <v>0</v>
      </c>
      <c r="F39" s="90">
        <f>[2]Slutanvändning!$N$1363</f>
        <v>0</v>
      </c>
      <c r="G39" s="90">
        <f>[2]Slutanvändning!$N$1364</f>
        <v>0</v>
      </c>
      <c r="H39" s="90">
        <f>[2]Slutanvändning!$N$1365</f>
        <v>0</v>
      </c>
      <c r="I39" s="90">
        <f>[2]Slutanvändning!$N$1366</f>
        <v>0</v>
      </c>
      <c r="J39" s="90">
        <v>0</v>
      </c>
      <c r="K39" s="90">
        <f>[2]Slutanvändning!$T$1362</f>
        <v>0</v>
      </c>
      <c r="L39" s="90">
        <f>[2]Slutanvändning!$U$1362</f>
        <v>0</v>
      </c>
      <c r="M39" s="90"/>
      <c r="N39" s="90">
        <v>0</v>
      </c>
      <c r="O39" s="90">
        <v>0</v>
      </c>
      <c r="P39" s="90">
        <f>SUM(B39:N39)</f>
        <v>1055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10552</v>
      </c>
      <c r="C40" s="90">
        <f t="shared" ref="C40:O40" si="5">SUM(C32:C39)</f>
        <v>46749</v>
      </c>
      <c r="D40" s="90">
        <f t="shared" si="5"/>
        <v>65053</v>
      </c>
      <c r="E40" s="90">
        <f t="shared" si="5"/>
        <v>0</v>
      </c>
      <c r="F40" s="90">
        <f>SUM(F32:F39)</f>
        <v>0</v>
      </c>
      <c r="G40" s="90">
        <f t="shared" si="5"/>
        <v>15926</v>
      </c>
      <c r="H40" s="90">
        <f t="shared" si="5"/>
        <v>22666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160946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6 GWh</v>
      </c>
      <c r="T41" s="64"/>
    </row>
    <row r="42" spans="1:47">
      <c r="A42" s="46" t="s">
        <v>43</v>
      </c>
      <c r="B42" s="95">
        <f>B39+B38+B37</f>
        <v>5626</v>
      </c>
      <c r="C42" s="95">
        <f>C39+C38+C37</f>
        <v>22292</v>
      </c>
      <c r="D42" s="95">
        <f>D39+D38+D37</f>
        <v>244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22666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50828</v>
      </c>
      <c r="Q42" s="34"/>
      <c r="R42" s="41" t="s">
        <v>41</v>
      </c>
      <c r="S42" s="11" t="str">
        <f>ROUND(P42/1000,0) &amp;" GWh"</f>
        <v>51 GWh</v>
      </c>
      <c r="T42" s="42">
        <f>P42/P40</f>
        <v>0.31580778646254021</v>
      </c>
    </row>
    <row r="43" spans="1:47">
      <c r="A43" s="47" t="s">
        <v>45</v>
      </c>
      <c r="B43" s="121"/>
      <c r="C43" s="122">
        <f>C40+C24-C7+C46</f>
        <v>50488.92</v>
      </c>
      <c r="D43" s="122">
        <f t="shared" ref="D43:O43" si="7">D11+D24+D40</f>
        <v>65481</v>
      </c>
      <c r="E43" s="122">
        <f t="shared" si="7"/>
        <v>0</v>
      </c>
      <c r="F43" s="122">
        <f t="shared" si="7"/>
        <v>0</v>
      </c>
      <c r="G43" s="122">
        <f t="shared" si="7"/>
        <v>15926</v>
      </c>
      <c r="H43" s="122">
        <f t="shared" si="7"/>
        <v>36769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168664.91999999998</v>
      </c>
      <c r="Q43" s="34"/>
      <c r="R43" s="41" t="s">
        <v>42</v>
      </c>
      <c r="S43" s="11" t="str">
        <f>ROUND(P36/1000,0) &amp;" GWh"</f>
        <v>8 GWh</v>
      </c>
      <c r="T43" s="63">
        <f>P36/P40</f>
        <v>5.0544903259478337E-2</v>
      </c>
    </row>
    <row r="44" spans="1:47">
      <c r="A44" s="47" t="s">
        <v>46</v>
      </c>
      <c r="B44" s="97"/>
      <c r="C44" s="104">
        <f>C43/$P$43</f>
        <v>0.29934452285632368</v>
      </c>
      <c r="D44" s="104">
        <f t="shared" ref="D44:P44" si="8">D43/$P$43</f>
        <v>0.38823129314619781</v>
      </c>
      <c r="E44" s="104">
        <f t="shared" si="8"/>
        <v>0</v>
      </c>
      <c r="F44" s="104">
        <f t="shared" si="8"/>
        <v>0</v>
      </c>
      <c r="G44" s="104">
        <f t="shared" si="8"/>
        <v>9.4423902729743686E-2</v>
      </c>
      <c r="H44" s="104">
        <f t="shared" si="8"/>
        <v>0.21800028126773488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11 GWh</v>
      </c>
      <c r="T44" s="42">
        <f>P34/P40</f>
        <v>6.5574789059684627E-2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22 GWh</v>
      </c>
      <c r="T45" s="42">
        <f>P32/P40</f>
        <v>0.13804423015587006</v>
      </c>
      <c r="U45" s="36"/>
    </row>
    <row r="46" spans="1:47">
      <c r="A46" s="48" t="s">
        <v>49</v>
      </c>
      <c r="B46" s="68">
        <f>B24-B40</f>
        <v>2160</v>
      </c>
      <c r="C46" s="68">
        <f>(C40+C24)*0.08</f>
        <v>3739.92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 GWh</v>
      </c>
      <c r="T46" s="63">
        <f>P33/P40</f>
        <v>1.9683620593242454E-2</v>
      </c>
      <c r="U46" s="36"/>
    </row>
    <row r="47" spans="1:47">
      <c r="A47" s="48" t="s">
        <v>51</v>
      </c>
      <c r="B47" s="98">
        <f>B46/B24</f>
        <v>0.16991818753933291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66 GWh</v>
      </c>
      <c r="T47" s="63">
        <f>P35/P40</f>
        <v>0.41034467046918432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161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2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87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[2]Solceller!$C$22</f>
        <v>389.5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[2]Elproduktion!$N$762</f>
        <v>0</v>
      </c>
      <c r="D7" s="90">
        <f>[2]Elproduktion!$N$763</f>
        <v>0</v>
      </c>
      <c r="E7" s="90">
        <f>[2]Elproduktion!$Q$764</f>
        <v>0</v>
      </c>
      <c r="F7" s="90">
        <f>[2]Elproduktion!$N$765</f>
        <v>0</v>
      </c>
      <c r="G7" s="90">
        <f>[2]Elproduktion!$R$766</f>
        <v>0</v>
      </c>
      <c r="H7" s="90">
        <f>[2]Elproduktion!$S$767</f>
        <v>0</v>
      </c>
      <c r="I7" s="90">
        <f>[2]Elproduktion!$N$768</f>
        <v>0</v>
      </c>
      <c r="J7" s="90">
        <f>[2]Elproduktion!$T$766</f>
        <v>0</v>
      </c>
      <c r="K7" s="90">
        <f>[2]Elproduktion!$U$764</f>
        <v>0</v>
      </c>
      <c r="L7" s="90">
        <f>[2]Elproduktion!$V$764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[2]Elproduktion!$N$770</f>
        <v>0</v>
      </c>
      <c r="D8" s="90">
        <f>[2]Elproduktion!$N$771</f>
        <v>0</v>
      </c>
      <c r="E8" s="90">
        <f>[2]Elproduktion!$Q$772</f>
        <v>0</v>
      </c>
      <c r="F8" s="90">
        <f>[2]Elproduktion!$N$773</f>
        <v>0</v>
      </c>
      <c r="G8" s="90">
        <f>[2]Elproduktion!$R$774</f>
        <v>0</v>
      </c>
      <c r="H8" s="90">
        <f>[2]Elproduktion!$S$775</f>
        <v>0</v>
      </c>
      <c r="I8" s="90">
        <f>[2]Elproduktion!$N$776</f>
        <v>0</v>
      </c>
      <c r="J8" s="90">
        <f>[2]Elproduktion!$T$774</f>
        <v>0</v>
      </c>
      <c r="K8" s="90">
        <f>[2]Elproduktion!$U$772</f>
        <v>0</v>
      </c>
      <c r="L8" s="90">
        <f>[2]Elproduktion!$V$772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[2]Elproduktion!$N$778</f>
        <v>76605</v>
      </c>
      <c r="D9" s="90">
        <f>[2]Elproduktion!$N$779</f>
        <v>0</v>
      </c>
      <c r="E9" s="90">
        <f>[2]Elproduktion!$Q$780</f>
        <v>0</v>
      </c>
      <c r="F9" s="90">
        <f>[2]Elproduktion!$N$781</f>
        <v>0</v>
      </c>
      <c r="G9" s="90">
        <f>[2]Elproduktion!$R$782</f>
        <v>0</v>
      </c>
      <c r="H9" s="90">
        <f>[2]Elproduktion!$S$783</f>
        <v>0</v>
      </c>
      <c r="I9" s="90">
        <f>[2]Elproduktion!$N$784</f>
        <v>0</v>
      </c>
      <c r="J9" s="90">
        <f>[2]Elproduktion!$T$782</f>
        <v>0</v>
      </c>
      <c r="K9" s="90">
        <f>[2]Elproduktion!$U$780</f>
        <v>0</v>
      </c>
      <c r="L9" s="90">
        <f>[2]Elproduktion!$V$780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[2]Elproduktion!$N$786</f>
        <v>20701.938375350139</v>
      </c>
      <c r="D10" s="90">
        <f>[2]Elproduktion!$N$787</f>
        <v>0</v>
      </c>
      <c r="E10" s="90">
        <f>[2]Elproduktion!$Q$788</f>
        <v>0</v>
      </c>
      <c r="F10" s="90">
        <f>[2]Elproduktion!$N$789</f>
        <v>0</v>
      </c>
      <c r="G10" s="90">
        <f>[2]Elproduktion!$R$790</f>
        <v>0</v>
      </c>
      <c r="H10" s="90">
        <f>[2]Elproduktion!$S$791</f>
        <v>0</v>
      </c>
      <c r="I10" s="90">
        <f>[2]Elproduktion!$N$792</f>
        <v>0</v>
      </c>
      <c r="J10" s="90">
        <f>[2]Elproduktion!$T$790</f>
        <v>0</v>
      </c>
      <c r="K10" s="90">
        <f>[2]Elproduktion!$U$788</f>
        <v>0</v>
      </c>
      <c r="L10" s="90">
        <f>[2]Elproduktion!$V$788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51">
        <f>SUM(C5:C10)</f>
        <v>97696.438375350146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1447 Gullspång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[2]Fjärrvärmeproduktion!$N$1066</f>
        <v>0</v>
      </c>
      <c r="C18" s="109"/>
      <c r="D18" s="109">
        <f>[2]Fjärrvärmeproduktion!$N$1067</f>
        <v>0</v>
      </c>
      <c r="E18" s="109">
        <f>[2]Fjärrvärmeproduktion!$Q$1068</f>
        <v>0</v>
      </c>
      <c r="F18" s="109">
        <f>[2]Fjärrvärmeproduktion!$N$1069</f>
        <v>0</v>
      </c>
      <c r="G18" s="109">
        <f>[2]Fjärrvärmeproduktion!$R$1070</f>
        <v>0</v>
      </c>
      <c r="H18" s="109">
        <f>[2]Fjärrvärmeproduktion!$S$1071</f>
        <v>0</v>
      </c>
      <c r="I18" s="109">
        <f>[2]Fjärrvärmeproduktion!$N$1072</f>
        <v>0</v>
      </c>
      <c r="J18" s="109">
        <f>[2]Fjärrvärmeproduktion!$T$1070</f>
        <v>0</v>
      </c>
      <c r="K18" s="109">
        <f>[2]Fjärrvärmeproduktion!$U$1068</f>
        <v>0</v>
      </c>
      <c r="L18" s="109">
        <f>[2]Fjärrvärmeproduktion!$V$1068</f>
        <v>0</v>
      </c>
      <c r="M18" s="109">
        <f>[2]Fjärrvärmeproduktion!$W$1071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[2]Fjärrvärmeproduktion!$N$1074</f>
        <v>2867</v>
      </c>
      <c r="C19" s="109"/>
      <c r="D19" s="109">
        <f>[2]Fjärrvärmeproduktion!$N$1075</f>
        <v>0</v>
      </c>
      <c r="E19" s="109">
        <f>[2]Fjärrvärmeproduktion!$Q$1076</f>
        <v>0</v>
      </c>
      <c r="F19" s="109">
        <f>[2]Fjärrvärmeproduktion!$N$1077</f>
        <v>0</v>
      </c>
      <c r="G19" s="109">
        <f>[2]Fjärrvärmeproduktion!$R$1078</f>
        <v>0</v>
      </c>
      <c r="H19" s="109">
        <f>[2]Fjärrvärmeproduktion!$S$1079</f>
        <v>2965</v>
      </c>
      <c r="I19" s="109">
        <f>[2]Fjärrvärmeproduktion!$N$1080</f>
        <v>0</v>
      </c>
      <c r="J19" s="109">
        <f>[2]Fjärrvärmeproduktion!$T$1078</f>
        <v>0</v>
      </c>
      <c r="K19" s="109">
        <f>[2]Fjärrvärmeproduktion!$U$1076</f>
        <v>0</v>
      </c>
      <c r="L19" s="109">
        <f>[2]Fjärrvärmeproduktion!$V$1076</f>
        <v>0</v>
      </c>
      <c r="M19" s="109">
        <f>[2]Fjärrvärmeproduktion!$W$1079</f>
        <v>0</v>
      </c>
      <c r="N19" s="109"/>
      <c r="O19" s="109"/>
      <c r="P19" s="109">
        <f t="shared" ref="P19:P24" si="2">SUM(C19:O19)</f>
        <v>2965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[2]Fjärrvärmeproduktion!$N$1082</f>
        <v>0</v>
      </c>
      <c r="C20" s="109"/>
      <c r="D20" s="109">
        <f>[2]Fjärrvärmeproduktion!$N$1083</f>
        <v>0</v>
      </c>
      <c r="E20" s="109">
        <f>[2]Fjärrvärmeproduktion!$Q$1084</f>
        <v>0</v>
      </c>
      <c r="F20" s="109">
        <f>[2]Fjärrvärmeproduktion!$N$1085</f>
        <v>0</v>
      </c>
      <c r="G20" s="109">
        <f>[2]Fjärrvärmeproduktion!$R$1086</f>
        <v>0</v>
      </c>
      <c r="H20" s="109">
        <f>[2]Fjärrvärmeproduktion!$S$1087</f>
        <v>0</v>
      </c>
      <c r="I20" s="109">
        <f>[2]Fjärrvärmeproduktion!$N$1088</f>
        <v>0</v>
      </c>
      <c r="J20" s="109">
        <f>[2]Fjärrvärmeproduktion!$T$1086</f>
        <v>0</v>
      </c>
      <c r="K20" s="109">
        <f>[2]Fjärrvärmeproduktion!$U$1084</f>
        <v>0</v>
      </c>
      <c r="L20" s="109">
        <f>[2]Fjärrvärmeproduktion!$V$1084</f>
        <v>0</v>
      </c>
      <c r="M20" s="109">
        <f>[2]Fjärrvärmeproduktion!$W$1087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[2]Fjärrvärmeproduktion!$N$1090</f>
        <v>0</v>
      </c>
      <c r="C21" s="109"/>
      <c r="D21" s="109">
        <f>[2]Fjärrvärmeproduktion!$N$1091</f>
        <v>0</v>
      </c>
      <c r="E21" s="109">
        <f>[2]Fjärrvärmeproduktion!$Q$1092</f>
        <v>0</v>
      </c>
      <c r="F21" s="109">
        <f>[2]Fjärrvärmeproduktion!$N$1093</f>
        <v>0</v>
      </c>
      <c r="G21" s="109">
        <f>[2]Fjärrvärmeproduktion!$R$1094</f>
        <v>0</v>
      </c>
      <c r="H21" s="109">
        <f>[2]Fjärrvärmeproduktion!$S$1095</f>
        <v>0</v>
      </c>
      <c r="I21" s="109">
        <f>[2]Fjärrvärmeproduktion!$N$1096</f>
        <v>0</v>
      </c>
      <c r="J21" s="109">
        <f>[2]Fjärrvärmeproduktion!$T$1094</f>
        <v>0</v>
      </c>
      <c r="K21" s="109">
        <f>[2]Fjärrvärmeproduktion!$U$1092</f>
        <v>0</v>
      </c>
      <c r="L21" s="109">
        <f>[2]Fjärrvärmeproduktion!$V$1092</f>
        <v>0</v>
      </c>
      <c r="M21" s="109">
        <f>[2]Fjärrvärmeproduktion!$W$1095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[2]Fjärrvärmeproduktion!$N$1098</f>
        <v>0</v>
      </c>
      <c r="C22" s="109"/>
      <c r="D22" s="109">
        <f>[2]Fjärrvärmeproduktion!$N$1099</f>
        <v>0</v>
      </c>
      <c r="E22" s="109">
        <f>[2]Fjärrvärmeproduktion!$Q$1100</f>
        <v>0</v>
      </c>
      <c r="F22" s="109">
        <f>[2]Fjärrvärmeproduktion!$N$1101</f>
        <v>0</v>
      </c>
      <c r="G22" s="109">
        <f>[2]Fjärrvärmeproduktion!$R$1102</f>
        <v>0</v>
      </c>
      <c r="H22" s="109">
        <f>[2]Fjärrvärmeproduktion!$S$1103</f>
        <v>0</v>
      </c>
      <c r="I22" s="109">
        <f>[2]Fjärrvärmeproduktion!$N$1104</f>
        <v>0</v>
      </c>
      <c r="J22" s="109">
        <f>[2]Fjärrvärmeproduktion!$T$1102</f>
        <v>0</v>
      </c>
      <c r="K22" s="109">
        <f>[2]Fjärrvärmeproduktion!$U$1100</f>
        <v>0</v>
      </c>
      <c r="L22" s="109">
        <f>[2]Fjärrvärmeproduktion!$V$1100</f>
        <v>0</v>
      </c>
      <c r="M22" s="109">
        <f>[2]Fjärrvärmeproduktion!$W$1103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290 GWh</v>
      </c>
      <c r="T22" s="38"/>
      <c r="U22" s="36"/>
    </row>
    <row r="23" spans="1:34" ht="15.6">
      <c r="A23" s="5" t="s">
        <v>23</v>
      </c>
      <c r="B23" s="118">
        <f>[2]Fjärrvärmeproduktion!$N$1106</f>
        <v>0</v>
      </c>
      <c r="C23" s="109"/>
      <c r="D23" s="109">
        <f>[2]Fjärrvärmeproduktion!$N$1107</f>
        <v>0</v>
      </c>
      <c r="E23" s="109">
        <f>[2]Fjärrvärmeproduktion!$Q$1108</f>
        <v>0</v>
      </c>
      <c r="F23" s="109">
        <f>[2]Fjärrvärmeproduktion!$N$1109</f>
        <v>0</v>
      </c>
      <c r="G23" s="109">
        <f>[2]Fjärrvärmeproduktion!$R$1110</f>
        <v>0</v>
      </c>
      <c r="H23" s="109">
        <f>[2]Fjärrvärmeproduktion!$S$1111</f>
        <v>0</v>
      </c>
      <c r="I23" s="109">
        <f>[2]Fjärrvärmeproduktion!$N$1112</f>
        <v>0</v>
      </c>
      <c r="J23" s="109">
        <f>[2]Fjärrvärmeproduktion!$T$1110</f>
        <v>0</v>
      </c>
      <c r="K23" s="109">
        <f>[2]Fjärrvärmeproduktion!$U$1108</f>
        <v>0</v>
      </c>
      <c r="L23" s="109">
        <f>[2]Fjärrvärmeproduktion!$V$1108</f>
        <v>0</v>
      </c>
      <c r="M23" s="109">
        <f>[2]Fjärrvärmeproduktion!$W$1111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2867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2965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2965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80 GWh</v>
      </c>
      <c r="T25" s="42">
        <f>C$44</f>
        <v>0.27497510705464112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89 GWh</v>
      </c>
      <c r="T26" s="42">
        <f>D$44</f>
        <v>0.30777000040831248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1447 Gullspång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16 GWh</v>
      </c>
      <c r="T29" s="42">
        <f>G$44</f>
        <v>5.6595688922634148E-2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105 GWh</v>
      </c>
      <c r="T30" s="42">
        <f>H$44</f>
        <v>0.36065920361441228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[2]Slutanvändning!$N$1547</f>
        <v>0</v>
      </c>
      <c r="C32" s="90">
        <f>[2]Slutanvändning!$N$1548</f>
        <v>2132</v>
      </c>
      <c r="D32" s="105">
        <f>[2]Slutanvändning!$N$1541</f>
        <v>3727</v>
      </c>
      <c r="E32" s="90">
        <f>[2]Slutanvändning!$Q$1542</f>
        <v>0</v>
      </c>
      <c r="F32" s="90">
        <f>[2]Slutanvändning!$N$1543</f>
        <v>0</v>
      </c>
      <c r="G32" s="90">
        <f>[2]Slutanvändning!$N$1544</f>
        <v>793</v>
      </c>
      <c r="H32" s="105">
        <f>[2]Slutanvändning!$N$1545</f>
        <v>0</v>
      </c>
      <c r="I32" s="90">
        <f>[2]Slutanvändning!$N$1546</f>
        <v>0</v>
      </c>
      <c r="J32" s="90">
        <v>0</v>
      </c>
      <c r="K32" s="90">
        <f>[2]Slutanvändning!$T$1542</f>
        <v>0</v>
      </c>
      <c r="L32" s="90">
        <f>[2]Slutanvändning!$U$1542</f>
        <v>0</v>
      </c>
      <c r="M32" s="90"/>
      <c r="N32" s="90">
        <v>0</v>
      </c>
      <c r="O32" s="90">
        <v>0</v>
      </c>
      <c r="P32" s="90">
        <f t="shared" ref="P32:P38" si="4">SUM(B32:N32)</f>
        <v>6652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[2]Slutanvändning!$N$1556</f>
        <v>2867</v>
      </c>
      <c r="C33" s="90">
        <f>[2]Slutanvändning!$N$1557</f>
        <v>27628</v>
      </c>
      <c r="D33" s="125">
        <f>[2]Slutanvändning!$N$1550</f>
        <v>2404.0500000000002</v>
      </c>
      <c r="E33" s="90">
        <f>[2]Slutanvändning!$Q$1551</f>
        <v>0</v>
      </c>
      <c r="F33" s="90">
        <f>[2]Slutanvändning!$N$1552</f>
        <v>0</v>
      </c>
      <c r="G33" s="90">
        <f>[2]Slutanvändning!$N$1553</f>
        <v>0</v>
      </c>
      <c r="H33" s="125">
        <f>[2]Slutanvändning!$N$1554</f>
        <v>80283.45</v>
      </c>
      <c r="I33" s="90">
        <f>[2]Slutanvändning!$N$1555</f>
        <v>0</v>
      </c>
      <c r="J33" s="90">
        <v>0</v>
      </c>
      <c r="K33" s="90">
        <f>[2]Slutanvändning!$T$1551</f>
        <v>0</v>
      </c>
      <c r="L33" s="90">
        <f>[2]Slutanvändning!$U$1551</f>
        <v>0</v>
      </c>
      <c r="M33" s="90"/>
      <c r="N33" s="90">
        <v>0</v>
      </c>
      <c r="O33" s="90">
        <v>0</v>
      </c>
      <c r="P33" s="145">
        <f t="shared" si="4"/>
        <v>113182.5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[2]Slutanvändning!$N$1565</f>
        <v>0</v>
      </c>
      <c r="C34" s="90">
        <f>[2]Slutanvändning!$N$1566</f>
        <v>4913</v>
      </c>
      <c r="D34" s="105">
        <f>[2]Slutanvändning!$N$1559</f>
        <v>1120</v>
      </c>
      <c r="E34" s="90">
        <f>[2]Slutanvändning!$Q$1560</f>
        <v>0</v>
      </c>
      <c r="F34" s="90">
        <f>[2]Slutanvändning!$N$1561</f>
        <v>0</v>
      </c>
      <c r="G34" s="90">
        <f>[2]Slutanvändning!$N$1562</f>
        <v>0</v>
      </c>
      <c r="H34" s="105">
        <f>[2]Slutanvändning!$N$1563</f>
        <v>0</v>
      </c>
      <c r="I34" s="90">
        <f>[2]Slutanvändning!$N$1564</f>
        <v>0</v>
      </c>
      <c r="J34" s="90">
        <v>0</v>
      </c>
      <c r="K34" s="90">
        <f>[2]Slutanvändning!$T$1560</f>
        <v>0</v>
      </c>
      <c r="L34" s="90">
        <f>[2]Slutanvändning!$U$1560</f>
        <v>0</v>
      </c>
      <c r="M34" s="90"/>
      <c r="N34" s="90">
        <v>0</v>
      </c>
      <c r="O34" s="90">
        <v>0</v>
      </c>
      <c r="P34" s="90">
        <f t="shared" si="4"/>
        <v>6033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[2]Slutanvändning!$N$1574</f>
        <v>0</v>
      </c>
      <c r="C35" s="90">
        <f>[2]Slutanvändning!$N$1575</f>
        <v>0</v>
      </c>
      <c r="D35" s="105">
        <f>[2]Slutanvändning!$N$1568</f>
        <v>81354</v>
      </c>
      <c r="E35" s="90">
        <f>[2]Slutanvändning!$Q$1569</f>
        <v>0</v>
      </c>
      <c r="F35" s="90">
        <f>[2]Slutanvändning!$N$1570</f>
        <v>0</v>
      </c>
      <c r="G35" s="90">
        <f>[2]Slutanvändning!$N$1571</f>
        <v>15646</v>
      </c>
      <c r="H35" s="105">
        <f>[2]Slutanvändning!$N$1572</f>
        <v>0</v>
      </c>
      <c r="I35" s="90">
        <f>[2]Slutanvändning!$N$1573</f>
        <v>0</v>
      </c>
      <c r="J35" s="90">
        <v>0</v>
      </c>
      <c r="K35" s="90">
        <f>[2]Slutanvändning!$T$1569</f>
        <v>0</v>
      </c>
      <c r="L35" s="90">
        <f>[2]Slutanvändning!$U$1569</f>
        <v>0</v>
      </c>
      <c r="M35" s="90"/>
      <c r="N35" s="90">
        <v>0</v>
      </c>
      <c r="O35" s="90">
        <v>0</v>
      </c>
      <c r="P35" s="90">
        <f>SUM(B35:N35)</f>
        <v>97000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[2]Slutanvändning!$N$1583</f>
        <v>0</v>
      </c>
      <c r="C36" s="90">
        <f>[2]Slutanvändning!$N$1584</f>
        <v>10365</v>
      </c>
      <c r="D36" s="105">
        <f>[2]Slutanvändning!$N$1577</f>
        <v>663</v>
      </c>
      <c r="E36" s="90">
        <f>[2]Slutanvändning!$Q$1578</f>
        <v>0</v>
      </c>
      <c r="F36" s="90">
        <f>[2]Slutanvändning!$N$1579</f>
        <v>0</v>
      </c>
      <c r="G36" s="90">
        <f>[2]Slutanvändning!$N$1580</f>
        <v>0</v>
      </c>
      <c r="H36" s="105">
        <f>[2]Slutanvändning!$N$1581</f>
        <v>0</v>
      </c>
      <c r="I36" s="90">
        <f>[2]Slutanvändning!$N$1582</f>
        <v>0</v>
      </c>
      <c r="J36" s="90">
        <v>0</v>
      </c>
      <c r="K36" s="90">
        <f>[2]Slutanvändning!$T$1578</f>
        <v>0</v>
      </c>
      <c r="L36" s="90">
        <f>[2]Slutanvändning!$U$1578</f>
        <v>0</v>
      </c>
      <c r="M36" s="90"/>
      <c r="N36" s="90">
        <v>0</v>
      </c>
      <c r="O36" s="90">
        <v>0</v>
      </c>
      <c r="P36" s="90">
        <f t="shared" si="4"/>
        <v>11028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[2]Slutanvändning!$N$1592</f>
        <v>0</v>
      </c>
      <c r="C37" s="90">
        <f>[2]Slutanvändning!$N$1593</f>
        <v>27314</v>
      </c>
      <c r="D37" s="105">
        <f>[2]Slutanvändning!$N$1586</f>
        <v>128</v>
      </c>
      <c r="E37" s="90">
        <f>[2]Slutanvändning!$Q$1587</f>
        <v>0</v>
      </c>
      <c r="F37" s="90">
        <f>[2]Slutanvändning!$N$1588</f>
        <v>0</v>
      </c>
      <c r="G37" s="90">
        <f>[2]Slutanvändning!$N$1589</f>
        <v>0</v>
      </c>
      <c r="H37" s="105">
        <f>[2]Slutanvändning!$N$1590</f>
        <v>21510</v>
      </c>
      <c r="I37" s="90">
        <f>[2]Slutanvändning!$N$1591</f>
        <v>0</v>
      </c>
      <c r="J37" s="90">
        <v>0</v>
      </c>
      <c r="K37" s="90">
        <f>[2]Slutanvändning!$T$1587</f>
        <v>0</v>
      </c>
      <c r="L37" s="90">
        <f>[2]Slutanvändning!$U$1587</f>
        <v>0</v>
      </c>
      <c r="M37" s="90"/>
      <c r="N37" s="90">
        <v>0</v>
      </c>
      <c r="O37" s="90">
        <v>0</v>
      </c>
      <c r="P37" s="90">
        <f t="shared" si="4"/>
        <v>48952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[2]Slutanvändning!$N$1601</f>
        <v>0</v>
      </c>
      <c r="C38" s="90">
        <f>[2]Slutanvändning!$N$1602</f>
        <v>1602</v>
      </c>
      <c r="D38" s="105">
        <f>[2]Slutanvändning!$N$1595</f>
        <v>0</v>
      </c>
      <c r="E38" s="90">
        <f>[2]Slutanvändning!$Q$1596</f>
        <v>0</v>
      </c>
      <c r="F38" s="90">
        <f>[2]Slutanvändning!$N$1597</f>
        <v>0</v>
      </c>
      <c r="G38" s="90">
        <f>[2]Slutanvändning!$N$1598</f>
        <v>0</v>
      </c>
      <c r="H38" s="105">
        <f>[2]Slutanvändning!$N$1599</f>
        <v>0</v>
      </c>
      <c r="I38" s="90">
        <f>[2]Slutanvändning!$N$1600</f>
        <v>0</v>
      </c>
      <c r="J38" s="90">
        <v>0</v>
      </c>
      <c r="K38" s="90">
        <f>[2]Slutanvändning!$T$1596</f>
        <v>0</v>
      </c>
      <c r="L38" s="90">
        <f>[2]Slutanvändning!$U$1596</f>
        <v>0</v>
      </c>
      <c r="M38" s="90"/>
      <c r="N38" s="90">
        <v>0</v>
      </c>
      <c r="O38" s="90">
        <v>0</v>
      </c>
      <c r="P38" s="90">
        <f t="shared" si="4"/>
        <v>1602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[2]Slutanvändning!$N$1610</f>
        <v>0</v>
      </c>
      <c r="C39" s="90">
        <f>[2]Slutanvändning!$N$1611</f>
        <v>0</v>
      </c>
      <c r="D39" s="105">
        <f>[2]Slutanvändning!$N$1604</f>
        <v>0</v>
      </c>
      <c r="E39" s="90">
        <f>[2]Slutanvändning!$Q$1605</f>
        <v>0</v>
      </c>
      <c r="F39" s="90">
        <f>[2]Slutanvändning!$N$1606</f>
        <v>0</v>
      </c>
      <c r="G39" s="90">
        <f>[2]Slutanvändning!$N$1607</f>
        <v>0</v>
      </c>
      <c r="H39" s="105">
        <f>[2]Slutanvändning!$N$1608</f>
        <v>0</v>
      </c>
      <c r="I39" s="90">
        <f>[2]Slutanvändning!$N$1609</f>
        <v>0</v>
      </c>
      <c r="J39" s="90">
        <v>0</v>
      </c>
      <c r="K39" s="90">
        <f>[2]Slutanvändning!$T$1605</f>
        <v>0</v>
      </c>
      <c r="L39" s="90">
        <f>[2]Slutanvändning!$U$1605</f>
        <v>0</v>
      </c>
      <c r="M39" s="90"/>
      <c r="N39" s="90">
        <v>0</v>
      </c>
      <c r="O39" s="90">
        <v>0</v>
      </c>
      <c r="P39" s="90">
        <f>SUM(B39:N39)</f>
        <v>0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2867</v>
      </c>
      <c r="C40" s="90">
        <f t="shared" ref="C40:O40" si="5">SUM(C32:C39)</f>
        <v>73954</v>
      </c>
      <c r="D40" s="145">
        <f t="shared" si="5"/>
        <v>89396.05</v>
      </c>
      <c r="E40" s="90">
        <f t="shared" si="5"/>
        <v>0</v>
      </c>
      <c r="F40" s="90">
        <f>SUM(F32:F39)</f>
        <v>0</v>
      </c>
      <c r="G40" s="90">
        <f t="shared" si="5"/>
        <v>16439</v>
      </c>
      <c r="H40" s="145">
        <f t="shared" si="5"/>
        <v>101793.45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45">
        <f>SUM(B40:N40)</f>
        <v>284449.5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6 GWh</v>
      </c>
      <c r="T41" s="64"/>
    </row>
    <row r="42" spans="1:47">
      <c r="A42" s="46" t="s">
        <v>43</v>
      </c>
      <c r="B42" s="95">
        <f>B39+B38+B37</f>
        <v>0</v>
      </c>
      <c r="C42" s="95">
        <f>C39+C38+C37</f>
        <v>28916</v>
      </c>
      <c r="D42" s="95">
        <f>D39+D38+D37</f>
        <v>128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21510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50554</v>
      </c>
      <c r="Q42" s="34"/>
      <c r="R42" s="41" t="s">
        <v>41</v>
      </c>
      <c r="S42" s="11" t="str">
        <f>ROUND(P42/1000,0) &amp;" GWh"</f>
        <v>51 GWh</v>
      </c>
      <c r="T42" s="42">
        <f>P42/P40</f>
        <v>0.1777257474525355</v>
      </c>
    </row>
    <row r="43" spans="1:47">
      <c r="A43" s="47" t="s">
        <v>45</v>
      </c>
      <c r="B43" s="121"/>
      <c r="C43" s="122">
        <f>C40+C24-C7+C46</f>
        <v>79870.320000000007</v>
      </c>
      <c r="D43" s="122">
        <f t="shared" ref="D43:O43" si="7">D11+D24+D40</f>
        <v>89396.05</v>
      </c>
      <c r="E43" s="122">
        <f t="shared" si="7"/>
        <v>0</v>
      </c>
      <c r="F43" s="122">
        <f t="shared" si="7"/>
        <v>0</v>
      </c>
      <c r="G43" s="122">
        <f t="shared" si="7"/>
        <v>16439</v>
      </c>
      <c r="H43" s="122">
        <f t="shared" si="7"/>
        <v>104758.45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290463.82</v>
      </c>
      <c r="Q43" s="34"/>
      <c r="R43" s="41" t="s">
        <v>42</v>
      </c>
      <c r="S43" s="11" t="str">
        <f>ROUND(P36/1000,0) &amp;" GWh"</f>
        <v>11 GWh</v>
      </c>
      <c r="T43" s="63">
        <f>P36/P40</f>
        <v>3.8769623430521059E-2</v>
      </c>
    </row>
    <row r="44" spans="1:47">
      <c r="A44" s="47" t="s">
        <v>46</v>
      </c>
      <c r="B44" s="97"/>
      <c r="C44" s="104">
        <f>C43/$P$43</f>
        <v>0.27497510705464112</v>
      </c>
      <c r="D44" s="104">
        <f t="shared" ref="D44:P44" si="8">D43/$P$43</f>
        <v>0.30777000040831248</v>
      </c>
      <c r="E44" s="104">
        <f t="shared" si="8"/>
        <v>0</v>
      </c>
      <c r="F44" s="104">
        <f t="shared" si="8"/>
        <v>0</v>
      </c>
      <c r="G44" s="104">
        <f t="shared" si="8"/>
        <v>5.6595688922634148E-2</v>
      </c>
      <c r="H44" s="104">
        <f t="shared" si="8"/>
        <v>0.36065920361441228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6 GWh</v>
      </c>
      <c r="T44" s="42">
        <f>P34/P40</f>
        <v>2.1209388661256216E-2</v>
      </c>
      <c r="U44" s="36"/>
    </row>
    <row r="45" spans="1:47">
      <c r="A45" s="48"/>
      <c r="B45" s="108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7 GWh</v>
      </c>
      <c r="T45" s="42">
        <f>P32/P40</f>
        <v>2.3385521858888834E-2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5916.32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113 GWh</v>
      </c>
      <c r="T46" s="63">
        <f>P33/P40</f>
        <v>0.39790015450897259</v>
      </c>
      <c r="U46" s="36"/>
    </row>
    <row r="47" spans="1:47">
      <c r="A47" s="48" t="s">
        <v>51</v>
      </c>
      <c r="B47" s="71">
        <f>B46/B24</f>
        <v>0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97 GWh</v>
      </c>
      <c r="T47" s="63">
        <f>P35/P40</f>
        <v>0.34100956408782579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284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60" zoomScaleNormal="60" workbookViewId="0">
      <selection activeCell="P21" sqref="P21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88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[2]Solceller!$C$34</f>
        <v>5082.5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49">
        <f>[2]Elproduktion!$N$1242</f>
        <v>530412</v>
      </c>
      <c r="D7" s="105">
        <f>[2]Elproduktion!$N$1243</f>
        <v>0</v>
      </c>
      <c r="E7" s="90">
        <f>[2]Elproduktion!$Q$1244</f>
        <v>0</v>
      </c>
      <c r="F7" s="90">
        <f>[2]Elproduktion!$N$1245</f>
        <v>0</v>
      </c>
      <c r="G7" s="90">
        <f>[2]Elproduktion!$R$1246</f>
        <v>0</v>
      </c>
      <c r="H7" s="90">
        <f>[2]Elproduktion!$S$1247</f>
        <v>0</v>
      </c>
      <c r="I7" s="105">
        <f>[2]Elproduktion!$N$1248</f>
        <v>0</v>
      </c>
      <c r="J7" s="90">
        <f>[2]Elproduktion!$T$1246</f>
        <v>0</v>
      </c>
      <c r="K7" s="90">
        <f>[2]Elproduktion!$U$1244</f>
        <v>0</v>
      </c>
      <c r="L7" s="90">
        <f>[2]Elproduktion!$V$1244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[2]Elproduktion!$N$1250</f>
        <v>0</v>
      </c>
      <c r="D8" s="105">
        <f>[2]Elproduktion!$N$1251</f>
        <v>0</v>
      </c>
      <c r="E8" s="90">
        <f>[2]Elproduktion!$Q$1252</f>
        <v>0</v>
      </c>
      <c r="F8" s="90">
        <f>[2]Elproduktion!$N$1253</f>
        <v>0</v>
      </c>
      <c r="G8" s="90">
        <f>[2]Elproduktion!$R$1254</f>
        <v>0</v>
      </c>
      <c r="H8" s="90">
        <f>[2]Elproduktion!$S$1255</f>
        <v>0</v>
      </c>
      <c r="I8" s="105">
        <f>[2]Elproduktion!$N$1256</f>
        <v>0</v>
      </c>
      <c r="J8" s="90">
        <f>[2]Elproduktion!$T$1254</f>
        <v>0</v>
      </c>
      <c r="K8" s="90">
        <f>[2]Elproduktion!$U$1252</f>
        <v>0</v>
      </c>
      <c r="L8" s="90">
        <f>[2]Elproduktion!$V$1252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[2]Elproduktion!$N$1258</f>
        <v>3092</v>
      </c>
      <c r="D9" s="105">
        <f>[2]Elproduktion!$N$1259</f>
        <v>0</v>
      </c>
      <c r="E9" s="90">
        <f>[2]Elproduktion!$Q$1260</f>
        <v>0</v>
      </c>
      <c r="F9" s="90">
        <f>[2]Elproduktion!$N$1261</f>
        <v>0</v>
      </c>
      <c r="G9" s="90">
        <f>[2]Elproduktion!$R$1262</f>
        <v>0</v>
      </c>
      <c r="H9" s="90">
        <f>[2]Elproduktion!$S$1263</f>
        <v>0</v>
      </c>
      <c r="I9" s="105">
        <f>[2]Elproduktion!$N$1264</f>
        <v>0</v>
      </c>
      <c r="J9" s="90">
        <f>[2]Elproduktion!$T$1262</f>
        <v>0</v>
      </c>
      <c r="K9" s="90">
        <f>[2]Elproduktion!$U$1260</f>
        <v>0</v>
      </c>
      <c r="L9" s="90">
        <f>[2]Elproduktion!$V$1260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[2]Elproduktion!$N$1266</f>
        <v>25877.422969187675</v>
      </c>
      <c r="D10" s="105">
        <f>[2]Elproduktion!$N$1267</f>
        <v>0</v>
      </c>
      <c r="E10" s="90">
        <f>[2]Elproduktion!$Q$1268</f>
        <v>0</v>
      </c>
      <c r="F10" s="90">
        <f>[2]Elproduktion!$N$1269</f>
        <v>0</v>
      </c>
      <c r="G10" s="90">
        <f>[2]Elproduktion!$R$1270</f>
        <v>0</v>
      </c>
      <c r="H10" s="90">
        <f>[2]Elproduktion!$S$1271</f>
        <v>0</v>
      </c>
      <c r="I10" s="105">
        <f>[2]Elproduktion!$N$1272</f>
        <v>0</v>
      </c>
      <c r="J10" s="90">
        <f>[2]Elproduktion!$T$1270</f>
        <v>0</v>
      </c>
      <c r="K10" s="90">
        <f>[2]Elproduktion!$U$1268</f>
        <v>0</v>
      </c>
      <c r="L10" s="90">
        <f>[2]Elproduktion!$V$1268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51">
        <f>SUM(C5:C10)</f>
        <v>564463.92296918773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1480 Göteborg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41">
        <f>[2]Fjärrvärmeproduktion!$N$1738+[2]Fjärrvärmeproduktion!$N$1778*([2]Fjärrvärmeproduktion!$N$1738/([2]Fjärrvärmeproduktion!$N$1738+[2]Fjärrvärmeproduktion!$N$1746))</f>
        <v>2406158.9138940913</v>
      </c>
      <c r="C18" s="109"/>
      <c r="D18" s="139">
        <f>[2]Fjärrvärmeproduktion!$N$1739</f>
        <v>6273</v>
      </c>
      <c r="E18" s="109">
        <f>[2]Fjärrvärmeproduktion!$Q$1740</f>
        <v>0</v>
      </c>
      <c r="F18" s="139">
        <f>[2]Fjärrvärmeproduktion!$N$1741</f>
        <v>593100</v>
      </c>
      <c r="G18" s="139">
        <f>[2]Fjärrvärmeproduktion!$R$1742</f>
        <v>1400</v>
      </c>
      <c r="H18" s="139">
        <f>[2]Fjärrvärmeproduktion!$S$1743</f>
        <v>411200</v>
      </c>
      <c r="I18" s="141">
        <f>[2]Fjärrvärmeproduktion!$N$1744</f>
        <v>509</v>
      </c>
      <c r="J18" s="109">
        <f>[2]Fjärrvärmeproduktion!$T$1742</f>
        <v>0</v>
      </c>
      <c r="K18" s="109">
        <f>[2]Fjärrvärmeproduktion!$U$1740</f>
        <v>0</v>
      </c>
      <c r="L18" s="139">
        <f>[2]Fjärrvärmeproduktion!$V$1740</f>
        <v>1586167</v>
      </c>
      <c r="M18" s="109">
        <f>[2]Fjärrvärmeproduktion!$W$1743</f>
        <v>0</v>
      </c>
      <c r="N18" s="109"/>
      <c r="O18" s="109"/>
      <c r="P18" s="139">
        <f>SUM(C18:O18)</f>
        <v>2598649</v>
      </c>
      <c r="Q18" s="4"/>
      <c r="R18" s="4"/>
      <c r="S18" s="4"/>
      <c r="T18" s="4"/>
    </row>
    <row r="19" spans="1:34" ht="15.6">
      <c r="A19" s="5" t="s">
        <v>19</v>
      </c>
      <c r="B19" s="141">
        <f>[2]Fjärrvärmeproduktion!$N$1746+[2]Fjärrvärmeproduktion!$N$1778*([2]Fjärrvärmeproduktion!$N$1746/([2]Fjärrvärmeproduktion!$N$1738+[2]Fjärrvärmeproduktion!$N$1746))</f>
        <v>156469.08610590873</v>
      </c>
      <c r="C19" s="109"/>
      <c r="D19" s="139">
        <f>[2]Fjärrvärmeproduktion!$N$1747</f>
        <v>3049</v>
      </c>
      <c r="E19" s="109">
        <f>[2]Fjärrvärmeproduktion!$Q$1748</f>
        <v>0</v>
      </c>
      <c r="F19" s="139">
        <f>[2]Fjärrvärmeproduktion!$N$1749</f>
        <v>21485</v>
      </c>
      <c r="G19" s="139">
        <f>[2]Fjärrvärmeproduktion!$R$1750</f>
        <v>15200</v>
      </c>
      <c r="H19" s="139">
        <f>[2]Fjärrvärmeproduktion!$S$1751</f>
        <v>105800</v>
      </c>
      <c r="I19" s="108">
        <f>[2]Fjärrvärmeproduktion!$N$1752</f>
        <v>0</v>
      </c>
      <c r="J19" s="109">
        <f>[2]Fjärrvärmeproduktion!$T$1750</f>
        <v>0</v>
      </c>
      <c r="K19" s="109">
        <f>[2]Fjärrvärmeproduktion!$U$1748</f>
        <v>0</v>
      </c>
      <c r="L19" s="109">
        <f>[2]Fjärrvärmeproduktion!$V$1748</f>
        <v>0</v>
      </c>
      <c r="M19" s="109">
        <f>[2]Fjärrvärmeproduktion!$W$1751</f>
        <v>0</v>
      </c>
      <c r="N19" s="109"/>
      <c r="O19" s="109"/>
      <c r="P19" s="139">
        <f t="shared" ref="P19:P24" si="2">SUM(C19:O19)</f>
        <v>145534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[2]Fjärrvärmeproduktion!$N$1754</f>
        <v>0</v>
      </c>
      <c r="C20" s="109"/>
      <c r="D20" s="109">
        <f>[2]Fjärrvärmeproduktion!$N$1755</f>
        <v>0</v>
      </c>
      <c r="E20" s="109">
        <f>[2]Fjärrvärmeproduktion!$Q$1756</f>
        <v>0</v>
      </c>
      <c r="F20" s="109">
        <f>[2]Fjärrvärmeproduktion!$N$1757</f>
        <v>0</v>
      </c>
      <c r="G20" s="109">
        <f>[2]Fjärrvärmeproduktion!$R$1758</f>
        <v>0</v>
      </c>
      <c r="H20" s="109">
        <f>[2]Fjärrvärmeproduktion!$S$1759</f>
        <v>0</v>
      </c>
      <c r="I20" s="108">
        <f>[2]Fjärrvärmeproduktion!$N$1760</f>
        <v>0</v>
      </c>
      <c r="J20" s="109">
        <f>[2]Fjärrvärmeproduktion!$T$1758</f>
        <v>0</v>
      </c>
      <c r="K20" s="109">
        <f>[2]Fjärrvärmeproduktion!$U$1756</f>
        <v>0</v>
      </c>
      <c r="L20" s="109">
        <f>[2]Fjärrvärmeproduktion!$V$1756</f>
        <v>0</v>
      </c>
      <c r="M20" s="109">
        <f>[2]Fjärrvärmeproduktion!$W$1759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8">
        <f>[2]Fjärrvärmeproduktion!$N$1762</f>
        <v>756642</v>
      </c>
      <c r="C21" s="142">
        <f>B21*0.33</f>
        <v>249691.86000000002</v>
      </c>
      <c r="D21" s="109">
        <f>[2]Fjärrvärmeproduktion!$N$1763</f>
        <v>0</v>
      </c>
      <c r="E21" s="109">
        <f>[2]Fjärrvärmeproduktion!$Q$1764</f>
        <v>0</v>
      </c>
      <c r="F21" s="109">
        <f>[2]Fjärrvärmeproduktion!$N$1765</f>
        <v>0</v>
      </c>
      <c r="G21" s="109">
        <f>[2]Fjärrvärmeproduktion!$R$1766</f>
        <v>0</v>
      </c>
      <c r="H21" s="109">
        <f>[2]Fjärrvärmeproduktion!$S$1767</f>
        <v>0</v>
      </c>
      <c r="I21" s="108">
        <f>[2]Fjärrvärmeproduktion!$N$1768</f>
        <v>0</v>
      </c>
      <c r="J21" s="109">
        <f>[2]Fjärrvärmeproduktion!$T$1766</f>
        <v>0</v>
      </c>
      <c r="K21" s="109">
        <f>[2]Fjärrvärmeproduktion!$U$1764</f>
        <v>0</v>
      </c>
      <c r="L21" s="109">
        <f>[2]Fjärrvärmeproduktion!$V$1764</f>
        <v>0</v>
      </c>
      <c r="M21" s="109">
        <f>[2]Fjärrvärmeproduktion!$W$1767</f>
        <v>0</v>
      </c>
      <c r="N21" s="109"/>
      <c r="O21" s="109"/>
      <c r="P21" s="142">
        <f t="shared" si="2"/>
        <v>249691.86000000002</v>
      </c>
      <c r="Q21" s="4"/>
      <c r="R21" s="37"/>
      <c r="S21" s="37"/>
      <c r="T21" s="37"/>
    </row>
    <row r="22" spans="1:34" ht="15.6">
      <c r="A22" s="5" t="s">
        <v>22</v>
      </c>
      <c r="B22" s="108">
        <f>[2]Fjärrvärmeproduktion!$N$1770</f>
        <v>507139</v>
      </c>
      <c r="C22" s="109"/>
      <c r="D22" s="109">
        <f>[2]Fjärrvärmeproduktion!$N$1771</f>
        <v>0</v>
      </c>
      <c r="E22" s="109">
        <f>[2]Fjärrvärmeproduktion!$Q$1772</f>
        <v>0</v>
      </c>
      <c r="F22" s="109">
        <f>[2]Fjärrvärmeproduktion!$N$1773</f>
        <v>0</v>
      </c>
      <c r="G22" s="109">
        <f>[2]Fjärrvärmeproduktion!$R$1774</f>
        <v>0</v>
      </c>
      <c r="H22" s="109">
        <f>[2]Fjärrvärmeproduktion!$S$1775</f>
        <v>0</v>
      </c>
      <c r="I22" s="108">
        <f>[2]Fjärrvärmeproduktion!$N$1776</f>
        <v>0</v>
      </c>
      <c r="J22" s="109">
        <f>[2]Fjärrvärmeproduktion!$T$1774</f>
        <v>0</v>
      </c>
      <c r="K22" s="109">
        <f>[2]Fjärrvärmeproduktion!$U$1772</f>
        <v>0</v>
      </c>
      <c r="L22" s="109">
        <f>[2]Fjärrvärmeproduktion!$V$1772</f>
        <v>0</v>
      </c>
      <c r="M22" s="109">
        <f>[2]Fjärrvärmeproduktion!$W$1775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16778 GWh</v>
      </c>
      <c r="T22" s="38"/>
      <c r="U22" s="36"/>
    </row>
    <row r="23" spans="1:34" ht="15.6">
      <c r="A23" s="5" t="s">
        <v>23</v>
      </c>
      <c r="B23" s="108">
        <v>0</v>
      </c>
      <c r="C23" s="109"/>
      <c r="D23" s="109">
        <f>[2]Fjärrvärmeproduktion!$N$1779</f>
        <v>0</v>
      </c>
      <c r="E23" s="109">
        <f>[2]Fjärrvärmeproduktion!$Q$1780</f>
        <v>0</v>
      </c>
      <c r="F23" s="109">
        <f>[2]Fjärrvärmeproduktion!$N$1781</f>
        <v>0</v>
      </c>
      <c r="G23" s="109">
        <f>[2]Fjärrvärmeproduktion!$R$1782</f>
        <v>0</v>
      </c>
      <c r="H23" s="109">
        <f>[2]Fjärrvärmeproduktion!$S$1783</f>
        <v>0</v>
      </c>
      <c r="I23" s="108">
        <f>[2]Fjärrvärmeproduktion!$N$1784</f>
        <v>0</v>
      </c>
      <c r="J23" s="109">
        <f>[2]Fjärrvärmeproduktion!$T$1782</f>
        <v>0</v>
      </c>
      <c r="K23" s="109">
        <f>[2]Fjärrvärmeproduktion!$U$1780</f>
        <v>0</v>
      </c>
      <c r="L23" s="109">
        <f>[2]Fjärrvärmeproduktion!$V$1780</f>
        <v>0</v>
      </c>
      <c r="M23" s="109">
        <f>[2]Fjärrvärmeproduktion!$W$1783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39">
        <f>SUM(B18:B23)</f>
        <v>3826409</v>
      </c>
      <c r="C24" s="142">
        <f t="shared" ref="C24:O24" si="3">SUM(C18:C23)</f>
        <v>249691.86000000002</v>
      </c>
      <c r="D24" s="139">
        <f t="shared" si="3"/>
        <v>9322</v>
      </c>
      <c r="E24" s="109">
        <f t="shared" si="3"/>
        <v>0</v>
      </c>
      <c r="F24" s="139">
        <f t="shared" si="3"/>
        <v>614585</v>
      </c>
      <c r="G24" s="139">
        <f t="shared" si="3"/>
        <v>16600</v>
      </c>
      <c r="H24" s="139">
        <f t="shared" si="3"/>
        <v>517000</v>
      </c>
      <c r="I24" s="139">
        <f t="shared" si="3"/>
        <v>509</v>
      </c>
      <c r="J24" s="109">
        <f t="shared" si="3"/>
        <v>0</v>
      </c>
      <c r="K24" s="109">
        <f t="shared" si="3"/>
        <v>0</v>
      </c>
      <c r="L24" s="139">
        <f t="shared" si="3"/>
        <v>1586167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39">
        <f t="shared" si="2"/>
        <v>2993874.86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4621 GWh</v>
      </c>
      <c r="T25" s="42">
        <f>C$44</f>
        <v>0.27543127052324234</v>
      </c>
      <c r="U25" s="36"/>
    </row>
    <row r="26" spans="1:34" ht="15.6">
      <c r="A26" s="6" t="s">
        <v>127</v>
      </c>
      <c r="B26" s="108">
        <f>'FV imp-exp'!B5</f>
        <v>138000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4227 GWh</v>
      </c>
      <c r="T26" s="42">
        <f>D$44</f>
        <v>0.25196251469608566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1318 GWh</v>
      </c>
      <c r="T28" s="42">
        <f>F$44</f>
        <v>7.8567753878945948E-2</v>
      </c>
      <c r="U28" s="36"/>
    </row>
    <row r="29" spans="1:34" ht="15.6">
      <c r="A29" s="79" t="str">
        <f>A2</f>
        <v>1480 Göteborg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1143 GWh</v>
      </c>
      <c r="T29" s="42">
        <f>G$44</f>
        <v>6.8130831148639673E-2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585 GWh</v>
      </c>
      <c r="T30" s="42">
        <f>H$44</f>
        <v>3.4870266243274765E-2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3 GWh</v>
      </c>
      <c r="T31" s="42">
        <f>I$44</f>
        <v>1.5812706518587234E-4</v>
      </c>
      <c r="U31" s="35"/>
      <c r="AG31" s="30"/>
      <c r="AH31" s="30"/>
    </row>
    <row r="32" spans="1:34" ht="15.6">
      <c r="A32" s="5" t="s">
        <v>30</v>
      </c>
      <c r="B32" s="90">
        <f>[2]Slutanvändning!$N$2519</f>
        <v>0</v>
      </c>
      <c r="C32" s="105">
        <f>[2]Slutanvändning!$N$2520</f>
        <v>6720</v>
      </c>
      <c r="D32" s="125">
        <f>[2]Slutanvändning!$N$2513</f>
        <v>8300.75</v>
      </c>
      <c r="E32" s="90">
        <f>[2]Slutanvändning!$Q$2514</f>
        <v>0</v>
      </c>
      <c r="F32" s="90">
        <f>[2]Slutanvändning!$N$2515</f>
        <v>0</v>
      </c>
      <c r="G32" s="125">
        <f>[2]Slutanvändning!$N$2516</f>
        <v>1078.25</v>
      </c>
      <c r="H32" s="105">
        <f>[2]Slutanvändning!$N$2517</f>
        <v>0</v>
      </c>
      <c r="I32" s="90">
        <f>[2]Slutanvändning!$N$2518</f>
        <v>0</v>
      </c>
      <c r="J32" s="90">
        <v>0</v>
      </c>
      <c r="K32" s="90">
        <f>[2]Slutanvändning!$T$2514</f>
        <v>0</v>
      </c>
      <c r="L32" s="90">
        <f>[2]Slutanvändning!$U$2514</f>
        <v>0</v>
      </c>
      <c r="M32" s="90"/>
      <c r="N32" s="90">
        <v>0</v>
      </c>
      <c r="O32" s="90">
        <v>0</v>
      </c>
      <c r="P32" s="90">
        <f t="shared" ref="P32:P38" si="4">SUM(B32:N32)</f>
        <v>16099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[2]Slutanvändning!$N$2528</f>
        <v>182215</v>
      </c>
      <c r="C33" s="105">
        <f>[2]Slutanvändning!$N$2529</f>
        <v>615284</v>
      </c>
      <c r="D33" s="105">
        <f>[2]Slutanvändning!$N$2522</f>
        <v>147390</v>
      </c>
      <c r="E33" s="90">
        <f>[2]Slutanvändning!$Q$2523</f>
        <v>0</v>
      </c>
      <c r="F33" s="140">
        <f>[2]Slutanvändning!$N$2524</f>
        <v>689741</v>
      </c>
      <c r="G33" s="105">
        <f>[2]Slutanvändning!$N$2525</f>
        <v>0</v>
      </c>
      <c r="H33" s="125">
        <f>[2]Slutanvändning!$N$2526</f>
        <v>15930</v>
      </c>
      <c r="I33" s="90">
        <f>[2]Slutanvändning!$N$2527</f>
        <v>0</v>
      </c>
      <c r="J33" s="90">
        <v>0</v>
      </c>
      <c r="K33" s="90">
        <f>[2]Slutanvändning!$T$2523</f>
        <v>0</v>
      </c>
      <c r="L33" s="90">
        <f>[2]Slutanvändning!$U$2523</f>
        <v>0</v>
      </c>
      <c r="M33" s="90"/>
      <c r="N33" s="140">
        <f>[2]Slutanvändning!$V$2524</f>
        <v>3294102</v>
      </c>
      <c r="O33" s="90">
        <v>0</v>
      </c>
      <c r="P33" s="150">
        <f t="shared" si="4"/>
        <v>4944662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[2]Slutanvändning!$N$2537</f>
        <v>309837</v>
      </c>
      <c r="C34" s="105">
        <f>[2]Slutanvändning!$N$2538</f>
        <v>439423</v>
      </c>
      <c r="D34" s="105">
        <f>[2]Slutanvändning!$N$2531</f>
        <v>17648</v>
      </c>
      <c r="E34" s="90">
        <f>[2]Slutanvändning!$Q$2532</f>
        <v>0</v>
      </c>
      <c r="F34" s="90">
        <f>[2]Slutanvändning!$N$2533</f>
        <v>0</v>
      </c>
      <c r="G34" s="105">
        <f>[2]Slutanvändning!$N$2534</f>
        <v>0</v>
      </c>
      <c r="H34" s="105">
        <f>[2]Slutanvändning!$N$2535</f>
        <v>0</v>
      </c>
      <c r="I34" s="90">
        <f>[2]Slutanvändning!$N$2536</f>
        <v>0</v>
      </c>
      <c r="J34" s="90">
        <v>0</v>
      </c>
      <c r="K34" s="90">
        <f>[2]Slutanvändning!$T$2532</f>
        <v>0</v>
      </c>
      <c r="L34" s="90">
        <f>[2]Slutanvändning!$U$2532</f>
        <v>0</v>
      </c>
      <c r="M34" s="90"/>
      <c r="N34" s="90">
        <v>0</v>
      </c>
      <c r="O34" s="90">
        <v>0</v>
      </c>
      <c r="P34" s="90">
        <f t="shared" si="4"/>
        <v>766908</v>
      </c>
      <c r="Q34" s="33"/>
      <c r="R34" s="86" t="str">
        <f>L30</f>
        <v>Avfall</v>
      </c>
      <c r="S34" s="61" t="str">
        <f>ROUND(L43/1000,0) &amp;" GWh"</f>
        <v>1586 GWh</v>
      </c>
      <c r="T34" s="42">
        <f>L$44</f>
        <v>9.4540494762412206E-2</v>
      </c>
      <c r="U34" s="36"/>
      <c r="V34" s="8"/>
      <c r="W34" s="59"/>
    </row>
    <row r="35" spans="1:47" ht="15.6">
      <c r="A35" s="5" t="s">
        <v>35</v>
      </c>
      <c r="B35" s="90">
        <f>[2]Slutanvändning!$N$2546</f>
        <v>0</v>
      </c>
      <c r="C35" s="125">
        <f>[2]Slutanvändning!$N$2547</f>
        <v>145788.25</v>
      </c>
      <c r="D35" s="105">
        <f>[2]Slutanvändning!$N$2540</f>
        <v>3446151</v>
      </c>
      <c r="E35" s="90">
        <f>[2]Slutanvändning!$Q$2541</f>
        <v>0</v>
      </c>
      <c r="F35" s="90">
        <f>[2]Slutanvändning!$N$2542</f>
        <v>0</v>
      </c>
      <c r="G35" s="125">
        <f>[2]Slutanvändning!$N$2543</f>
        <v>1125396.75</v>
      </c>
      <c r="H35" s="105">
        <f>[2]Slutanvändning!$N$2544</f>
        <v>0</v>
      </c>
      <c r="I35" s="90">
        <f>[2]Slutanvändning!$N$2545</f>
        <v>0</v>
      </c>
      <c r="J35" s="90">
        <v>0</v>
      </c>
      <c r="K35" s="90">
        <f>[2]Slutanvändning!$T$2541</f>
        <v>0</v>
      </c>
      <c r="L35" s="90">
        <f>[2]Slutanvändning!$U$2541</f>
        <v>0</v>
      </c>
      <c r="M35" s="90"/>
      <c r="N35" s="90">
        <v>0</v>
      </c>
      <c r="O35" s="90">
        <v>0</v>
      </c>
      <c r="P35" s="90">
        <f>SUM(B35:N35)</f>
        <v>4717336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[2]Slutanvändning!$N$2555</f>
        <v>404859</v>
      </c>
      <c r="C36" s="105">
        <f>[2]Slutanvändning!$N$2556</f>
        <v>2151619</v>
      </c>
      <c r="D36" s="105">
        <f>[2]Slutanvändning!$N$2549</f>
        <v>583719</v>
      </c>
      <c r="E36" s="90">
        <f>[2]Slutanvändning!$Q$2550</f>
        <v>0</v>
      </c>
      <c r="F36" s="90">
        <f>[2]Slutanvändning!$N$2551</f>
        <v>0</v>
      </c>
      <c r="G36" s="105">
        <f>[2]Slutanvändning!$N$2552</f>
        <v>0</v>
      </c>
      <c r="H36" s="105">
        <f>[2]Slutanvändning!$N$2553</f>
        <v>0</v>
      </c>
      <c r="I36" s="90">
        <f>[2]Slutanvändning!$N$2554</f>
        <v>0</v>
      </c>
      <c r="J36" s="90">
        <v>0</v>
      </c>
      <c r="K36" s="90">
        <f>[2]Slutanvändning!$T$2550</f>
        <v>0</v>
      </c>
      <c r="L36" s="90">
        <f>[2]Slutanvändning!$U$2550</f>
        <v>0</v>
      </c>
      <c r="M36" s="90"/>
      <c r="N36" s="90">
        <v>0</v>
      </c>
      <c r="O36" s="90">
        <v>0</v>
      </c>
      <c r="P36" s="90">
        <f t="shared" si="4"/>
        <v>3140197</v>
      </c>
      <c r="Q36" s="33"/>
      <c r="R36" s="85" t="str">
        <f>N30</f>
        <v>Bränngas+övrig gas</v>
      </c>
      <c r="S36" s="61" t="str">
        <f>ROUND(N43/1000,0) &amp;" GWh"</f>
        <v>3294 GWh</v>
      </c>
      <c r="T36" s="42">
        <f>N$44</f>
        <v>0.19633874168221352</v>
      </c>
      <c r="U36" s="36"/>
    </row>
    <row r="37" spans="1:47" ht="15.6">
      <c r="A37" s="5" t="s">
        <v>37</v>
      </c>
      <c r="B37" s="90">
        <f>[2]Slutanvändning!$N$2564</f>
        <v>189022</v>
      </c>
      <c r="C37" s="105">
        <f>[2]Slutanvändning!$N$2565</f>
        <v>716218</v>
      </c>
      <c r="D37" s="125">
        <f>[2]Slutanvändning!$N$2558</f>
        <v>10783.545667861588</v>
      </c>
      <c r="E37" s="90">
        <f>[2]Slutanvändning!$Q$2559</f>
        <v>0</v>
      </c>
      <c r="F37" s="106">
        <f>[2]Slutanvändning!$N$2560+'[2]Gas hushåll'!$B$3</f>
        <v>11256</v>
      </c>
      <c r="G37" s="105">
        <f>[2]Slutanvändning!$N$2561</f>
        <v>0</v>
      </c>
      <c r="H37" s="105">
        <f>[2]Slutanvändning!$N$2562</f>
        <v>52111</v>
      </c>
      <c r="I37" s="106">
        <f>[2]Slutanvändning!$N$2563+'[2]Gas hushåll'!$G$3</f>
        <v>2144</v>
      </c>
      <c r="J37" s="90">
        <v>0</v>
      </c>
      <c r="K37" s="90">
        <f>[2]Slutanvändning!$T$2559</f>
        <v>0</v>
      </c>
      <c r="L37" s="90">
        <f>[2]Slutanvändning!$U$2559</f>
        <v>0</v>
      </c>
      <c r="M37" s="90"/>
      <c r="N37" s="90">
        <v>0</v>
      </c>
      <c r="O37" s="90">
        <v>0</v>
      </c>
      <c r="P37" s="145">
        <f t="shared" si="4"/>
        <v>981534.54566786159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[2]Slutanvändning!$N$2573</f>
        <v>1909687</v>
      </c>
      <c r="C38" s="105">
        <f>[2]Slutanvändning!$N$2574</f>
        <v>442265</v>
      </c>
      <c r="D38" s="125">
        <f>[2]Slutanvändning!$N$2567</f>
        <v>4023.7043321384426</v>
      </c>
      <c r="E38" s="90">
        <f>[2]Slutanvändning!$Q$2568</f>
        <v>0</v>
      </c>
      <c r="F38" s="106">
        <f>[2]Slutanvändning!$N$2569+'[2]Gas hushåll'!$C$3</f>
        <v>2600</v>
      </c>
      <c r="G38" s="105">
        <f>[2]Slutanvändning!$N$2570</f>
        <v>0</v>
      </c>
      <c r="H38" s="105">
        <f>[2]Slutanvändning!$N$2571</f>
        <v>0</v>
      </c>
      <c r="I38" s="106">
        <f>[2]Slutanvändning!$N$2572+'[2]Gas hushåll'!$H$3</f>
        <v>0</v>
      </c>
      <c r="J38" s="90">
        <v>0</v>
      </c>
      <c r="K38" s="90">
        <f>[2]Slutanvändning!$T$2568</f>
        <v>0</v>
      </c>
      <c r="L38" s="90">
        <f>[2]Slutanvändning!$U$2568</f>
        <v>0</v>
      </c>
      <c r="M38" s="90"/>
      <c r="N38" s="90">
        <v>0</v>
      </c>
      <c r="O38" s="90">
        <v>0</v>
      </c>
      <c r="P38" s="145">
        <f t="shared" si="4"/>
        <v>2358575.7043321384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[2]Slutanvändning!$N$2582</f>
        <v>0</v>
      </c>
      <c r="C39" s="125">
        <f>[2]Slutanvändning!$N$2583</f>
        <v>2898.75</v>
      </c>
      <c r="D39" s="105">
        <f>[2]Slutanvändning!$N$2576</f>
        <v>0</v>
      </c>
      <c r="E39" s="90">
        <f>[2]Slutanvändning!$Q$2577</f>
        <v>0</v>
      </c>
      <c r="F39" s="106">
        <f>[2]Slutanvändning!$N$2578+'[2]Gas hushåll'!$D$3</f>
        <v>0</v>
      </c>
      <c r="G39" s="105">
        <f>[2]Slutanvändning!$N$2579</f>
        <v>0</v>
      </c>
      <c r="H39" s="105">
        <f>[2]Slutanvändning!$N$2580</f>
        <v>0</v>
      </c>
      <c r="I39" s="106">
        <f>[2]Slutanvändning!$N$2581+'[2]Gas hushåll'!$I$3</f>
        <v>0</v>
      </c>
      <c r="J39" s="90">
        <v>0</v>
      </c>
      <c r="K39" s="90">
        <f>[2]Slutanvändning!$T$2577</f>
        <v>0</v>
      </c>
      <c r="L39" s="90">
        <f>[2]Slutanvändning!$U$2577</f>
        <v>0</v>
      </c>
      <c r="M39" s="90"/>
      <c r="N39" s="90">
        <v>0</v>
      </c>
      <c r="O39" s="90">
        <v>0</v>
      </c>
      <c r="P39" s="145">
        <f>SUM(B39:N39)</f>
        <v>2898.75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2995620</v>
      </c>
      <c r="C40" s="90">
        <f t="shared" ref="C40:O40" si="5">SUM(C32:C39)</f>
        <v>4520216</v>
      </c>
      <c r="D40" s="90">
        <f t="shared" si="5"/>
        <v>4218016</v>
      </c>
      <c r="E40" s="90">
        <f t="shared" si="5"/>
        <v>0</v>
      </c>
      <c r="F40" s="152">
        <f>SUM(F32:F39)</f>
        <v>703597</v>
      </c>
      <c r="G40" s="90">
        <f t="shared" si="5"/>
        <v>1126475</v>
      </c>
      <c r="H40" s="145">
        <f t="shared" si="5"/>
        <v>68041</v>
      </c>
      <c r="I40" s="90">
        <f t="shared" si="5"/>
        <v>2144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3294102</v>
      </c>
      <c r="O40" s="90">
        <f t="shared" si="5"/>
        <v>0</v>
      </c>
      <c r="P40" s="145">
        <f>SUM(B40:N40)</f>
        <v>16928211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1064 GWh</v>
      </c>
      <c r="T41" s="64"/>
    </row>
    <row r="42" spans="1:47">
      <c r="A42" s="46" t="s">
        <v>43</v>
      </c>
      <c r="B42" s="95">
        <f>B39+B38+B37</f>
        <v>2098709</v>
      </c>
      <c r="C42" s="95">
        <f>C39+C38+C37</f>
        <v>1161381.75</v>
      </c>
      <c r="D42" s="95">
        <f>D39+D38+D37</f>
        <v>14807.250000000031</v>
      </c>
      <c r="E42" s="95">
        <f t="shared" ref="E42:P42" si="6">E39+E38+E37</f>
        <v>0</v>
      </c>
      <c r="F42" s="96">
        <f t="shared" si="6"/>
        <v>13856</v>
      </c>
      <c r="G42" s="95">
        <f t="shared" si="6"/>
        <v>0</v>
      </c>
      <c r="H42" s="95">
        <f t="shared" si="6"/>
        <v>52111</v>
      </c>
      <c r="I42" s="96">
        <f t="shared" si="6"/>
        <v>2144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3343009</v>
      </c>
      <c r="Q42" s="34"/>
      <c r="R42" s="41" t="s">
        <v>41</v>
      </c>
      <c r="S42" s="11" t="str">
        <f>ROUND(P42/1000,0) &amp;" GWh"</f>
        <v>3343 GWh</v>
      </c>
      <c r="T42" s="42">
        <f>P42/P40</f>
        <v>0.1974815295012568</v>
      </c>
    </row>
    <row r="43" spans="1:47">
      <c r="A43" s="47" t="s">
        <v>45</v>
      </c>
      <c r="B43" s="96"/>
      <c r="C43" s="122">
        <f>C40+C24-C7+C46</f>
        <v>4621088.4888000004</v>
      </c>
      <c r="D43" s="122">
        <f t="shared" ref="D43:O43" si="7">D11+D24+D40</f>
        <v>4227338</v>
      </c>
      <c r="E43" s="122">
        <f t="shared" si="7"/>
        <v>0</v>
      </c>
      <c r="F43" s="122">
        <f t="shared" si="7"/>
        <v>1318182</v>
      </c>
      <c r="G43" s="122">
        <f t="shared" si="7"/>
        <v>1143075</v>
      </c>
      <c r="H43" s="122">
        <f t="shared" si="7"/>
        <v>585041</v>
      </c>
      <c r="I43" s="122">
        <f t="shared" si="7"/>
        <v>2653</v>
      </c>
      <c r="J43" s="122">
        <f t="shared" si="7"/>
        <v>0</v>
      </c>
      <c r="K43" s="122">
        <f t="shared" si="7"/>
        <v>0</v>
      </c>
      <c r="L43" s="122">
        <f t="shared" si="7"/>
        <v>1586167</v>
      </c>
      <c r="M43" s="122">
        <f t="shared" si="7"/>
        <v>0</v>
      </c>
      <c r="N43" s="122">
        <f t="shared" si="7"/>
        <v>3294102</v>
      </c>
      <c r="O43" s="122">
        <f t="shared" si="7"/>
        <v>0</v>
      </c>
      <c r="P43" s="123">
        <f>SUM(C43:O43)</f>
        <v>16777646.4888</v>
      </c>
      <c r="Q43" s="34"/>
      <c r="R43" s="41" t="s">
        <v>42</v>
      </c>
      <c r="S43" s="11" t="str">
        <f>ROUND(P36/1000,0) &amp;" GWh"</f>
        <v>3140 GWh</v>
      </c>
      <c r="T43" s="63">
        <f>P36/P40</f>
        <v>0.18550081872207289</v>
      </c>
    </row>
    <row r="44" spans="1:47">
      <c r="A44" s="47" t="s">
        <v>46</v>
      </c>
      <c r="B44" s="104"/>
      <c r="C44" s="104">
        <f>C43/$P$43</f>
        <v>0.27543127052324234</v>
      </c>
      <c r="D44" s="104">
        <f t="shared" ref="D44:P44" si="8">D43/$P$43</f>
        <v>0.25196251469608566</v>
      </c>
      <c r="E44" s="104">
        <f t="shared" si="8"/>
        <v>0</v>
      </c>
      <c r="F44" s="104">
        <f t="shared" si="8"/>
        <v>7.8567753878945948E-2</v>
      </c>
      <c r="G44" s="104">
        <f t="shared" si="8"/>
        <v>6.8130831148639673E-2</v>
      </c>
      <c r="H44" s="104">
        <f t="shared" si="8"/>
        <v>3.4870266243274765E-2</v>
      </c>
      <c r="I44" s="104">
        <f t="shared" si="8"/>
        <v>1.5812706518587234E-4</v>
      </c>
      <c r="J44" s="104">
        <f t="shared" si="8"/>
        <v>0</v>
      </c>
      <c r="K44" s="104">
        <f t="shared" si="8"/>
        <v>0</v>
      </c>
      <c r="L44" s="104">
        <f t="shared" si="8"/>
        <v>9.4540494762412206E-2</v>
      </c>
      <c r="M44" s="104">
        <f t="shared" si="8"/>
        <v>0</v>
      </c>
      <c r="N44" s="104">
        <f t="shared" si="8"/>
        <v>0.19633874168221352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767 GWh</v>
      </c>
      <c r="T44" s="42">
        <f>P34/P40</f>
        <v>4.530354684260493E-2</v>
      </c>
      <c r="U44" s="36"/>
    </row>
    <row r="45" spans="1:47">
      <c r="A45" s="48"/>
      <c r="B45" s="108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16 GWh</v>
      </c>
      <c r="T45" s="42">
        <f>P32/P40</f>
        <v>9.5101602880540658E-4</v>
      </c>
      <c r="U45" s="36"/>
    </row>
    <row r="46" spans="1:47">
      <c r="A46" s="48" t="s">
        <v>49</v>
      </c>
      <c r="B46" s="68">
        <f>B24+B26-B40-B49</f>
        <v>682789</v>
      </c>
      <c r="C46" s="68">
        <f>(C40+C24)*0.08</f>
        <v>381592.62880000001</v>
      </c>
      <c r="D46" s="56"/>
      <c r="F46" s="56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4945 GWh</v>
      </c>
      <c r="T46" s="63">
        <f>P33/P40</f>
        <v>0.29209595745232619</v>
      </c>
      <c r="U46" s="36"/>
    </row>
    <row r="47" spans="1:47">
      <c r="A47" s="48" t="s">
        <v>51</v>
      </c>
      <c r="B47" s="71">
        <f>B46/B24</f>
        <v>0.17844119643247755</v>
      </c>
      <c r="C47" s="71">
        <f>C46/(C40+C24)</f>
        <v>0.08</v>
      </c>
      <c r="D47" s="56"/>
      <c r="F47" s="56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4717 GWh</v>
      </c>
      <c r="T47" s="63">
        <f>P35/P40</f>
        <v>0.27866713145293381</v>
      </c>
    </row>
    <row r="48" spans="1:47" ht="15" thickBot="1">
      <c r="A48" s="13"/>
      <c r="B48" s="14"/>
      <c r="C48" s="16"/>
      <c r="D48" s="15"/>
      <c r="F48" s="92"/>
      <c r="G48" s="15"/>
      <c r="H48" s="15"/>
      <c r="I48" s="93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16928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128</v>
      </c>
      <c r="B49" s="91">
        <f>'FV imp-exp'!D5</f>
        <v>286000</v>
      </c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3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89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[2]Solceller!$C$31</f>
        <v>266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[2]Elproduktion!$N$1122</f>
        <v>0</v>
      </c>
      <c r="D7" s="90">
        <f>[2]Elproduktion!$N$1123</f>
        <v>0</v>
      </c>
      <c r="E7" s="90">
        <f>[2]Elproduktion!$Q$1124</f>
        <v>0</v>
      </c>
      <c r="F7" s="90">
        <f>[2]Elproduktion!$N$1125</f>
        <v>0</v>
      </c>
      <c r="G7" s="90">
        <f>[2]Elproduktion!$R$1126</f>
        <v>0</v>
      </c>
      <c r="H7" s="90">
        <f>[2]Elproduktion!$S$1127</f>
        <v>0</v>
      </c>
      <c r="I7" s="90">
        <f>[2]Elproduktion!$N$1128</f>
        <v>0</v>
      </c>
      <c r="J7" s="90">
        <f>[2]Elproduktion!$T$1126</f>
        <v>0</v>
      </c>
      <c r="K7" s="90">
        <f>[2]Elproduktion!$U$1124</f>
        <v>0</v>
      </c>
      <c r="L7" s="90">
        <f>[2]Elproduktion!$V$1124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[2]Elproduktion!$N$1130</f>
        <v>0</v>
      </c>
      <c r="D8" s="90">
        <f>[2]Elproduktion!$N$1131</f>
        <v>0</v>
      </c>
      <c r="E8" s="90">
        <f>[2]Elproduktion!$Q$1132</f>
        <v>0</v>
      </c>
      <c r="F8" s="90">
        <f>[2]Elproduktion!$N$1133</f>
        <v>0</v>
      </c>
      <c r="G8" s="90">
        <f>[2]Elproduktion!$R$1134</f>
        <v>0</v>
      </c>
      <c r="H8" s="90">
        <f>[2]Elproduktion!$S$1135</f>
        <v>0</v>
      </c>
      <c r="I8" s="90">
        <f>[2]Elproduktion!$N$1136</f>
        <v>0</v>
      </c>
      <c r="J8" s="90">
        <f>[2]Elproduktion!$T$1134</f>
        <v>0</v>
      </c>
      <c r="K8" s="90">
        <f>[2]Elproduktion!$U$1132</f>
        <v>0</v>
      </c>
      <c r="L8" s="90">
        <f>[2]Elproduktion!$V$1132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[2]Elproduktion!$N$1138</f>
        <v>0</v>
      </c>
      <c r="D9" s="90">
        <f>[2]Elproduktion!$N$1139</f>
        <v>0</v>
      </c>
      <c r="E9" s="90">
        <f>[2]Elproduktion!$Q$1140</f>
        <v>0</v>
      </c>
      <c r="F9" s="90">
        <f>[2]Elproduktion!$N$1141</f>
        <v>0</v>
      </c>
      <c r="G9" s="90">
        <f>[2]Elproduktion!$R$1142</f>
        <v>0</v>
      </c>
      <c r="H9" s="90">
        <f>[2]Elproduktion!$S$1143</f>
        <v>0</v>
      </c>
      <c r="I9" s="90">
        <f>[2]Elproduktion!$N$1144</f>
        <v>0</v>
      </c>
      <c r="J9" s="90">
        <f>[2]Elproduktion!$T$1142</f>
        <v>0</v>
      </c>
      <c r="K9" s="90">
        <f>[2]Elproduktion!$U$1140</f>
        <v>0</v>
      </c>
      <c r="L9" s="90">
        <f>[2]Elproduktion!$V$1140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[2]Elproduktion!$N$1146</f>
        <v>78305</v>
      </c>
      <c r="D10" s="90">
        <f>[2]Elproduktion!$N$1147</f>
        <v>0</v>
      </c>
      <c r="E10" s="90">
        <f>[2]Elproduktion!$Q$1148</f>
        <v>0</v>
      </c>
      <c r="F10" s="90">
        <f>[2]Elproduktion!$N$1149</f>
        <v>0</v>
      </c>
      <c r="G10" s="90">
        <f>[2]Elproduktion!$R$1150</f>
        <v>0</v>
      </c>
      <c r="H10" s="90">
        <f>[2]Elproduktion!$S$1151</f>
        <v>0</v>
      </c>
      <c r="I10" s="90">
        <f>[2]Elproduktion!$N$1152</f>
        <v>0</v>
      </c>
      <c r="J10" s="90">
        <f>[2]Elproduktion!$T$1150</f>
        <v>0</v>
      </c>
      <c r="K10" s="90">
        <f>[2]Elproduktion!$U$1148</f>
        <v>0</v>
      </c>
      <c r="L10" s="90">
        <f>[2]Elproduktion!$V$1148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78571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1471 Götene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[2]Fjärrvärmeproduktion!$N$1570</f>
        <v>0</v>
      </c>
      <c r="C18" s="109"/>
      <c r="D18" s="109">
        <f>[2]Fjärrvärmeproduktion!$N$1571</f>
        <v>0</v>
      </c>
      <c r="E18" s="109">
        <f>[2]Fjärrvärmeproduktion!$Q$1572</f>
        <v>0</v>
      </c>
      <c r="F18" s="109">
        <f>[2]Fjärrvärmeproduktion!$N$1573</f>
        <v>0</v>
      </c>
      <c r="G18" s="109">
        <f>[2]Fjärrvärmeproduktion!$R$1574</f>
        <v>0</v>
      </c>
      <c r="H18" s="109">
        <f>[2]Fjärrvärmeproduktion!$S$1575</f>
        <v>0</v>
      </c>
      <c r="I18" s="109">
        <f>[2]Fjärrvärmeproduktion!$N$1576</f>
        <v>0</v>
      </c>
      <c r="J18" s="109">
        <f>[2]Fjärrvärmeproduktion!$T$1574</f>
        <v>0</v>
      </c>
      <c r="K18" s="109">
        <f>[2]Fjärrvärmeproduktion!$U$1572</f>
        <v>0</v>
      </c>
      <c r="L18" s="109">
        <f>[2]Fjärrvärmeproduktion!$V$1572</f>
        <v>0</v>
      </c>
      <c r="M18" s="109">
        <f>[2]Fjärrvärmeproduktion!$W$1575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[2]Fjärrvärmeproduktion!$N$1578+[2]Fjärrvärmeproduktion!$N$1610</f>
        <v>153811</v>
      </c>
      <c r="C19" s="109"/>
      <c r="D19" s="109">
        <f>[2]Fjärrvärmeproduktion!$N$1579</f>
        <v>5065</v>
      </c>
      <c r="E19" s="109">
        <f>[2]Fjärrvärmeproduktion!$Q$1580</f>
        <v>0</v>
      </c>
      <c r="F19" s="109">
        <f>[2]Fjärrvärmeproduktion!$N$1581</f>
        <v>0</v>
      </c>
      <c r="G19" s="109">
        <f>[2]Fjärrvärmeproduktion!$R$1582</f>
        <v>0</v>
      </c>
      <c r="H19" s="109">
        <f>[2]Fjärrvärmeproduktion!$S$1583</f>
        <v>157260</v>
      </c>
      <c r="I19" s="109">
        <f>[2]Fjärrvärmeproduktion!$N$1584</f>
        <v>0</v>
      </c>
      <c r="J19" s="109">
        <f>[2]Fjärrvärmeproduktion!$T$1582</f>
        <v>0</v>
      </c>
      <c r="K19" s="109">
        <f>[2]Fjärrvärmeproduktion!$U$1580</f>
        <v>0</v>
      </c>
      <c r="L19" s="109">
        <f>[2]Fjärrvärmeproduktion!$V$1580</f>
        <v>0</v>
      </c>
      <c r="M19" s="109">
        <f>[2]Fjärrvärmeproduktion!$W$1583</f>
        <v>0</v>
      </c>
      <c r="N19" s="109"/>
      <c r="O19" s="109"/>
      <c r="P19" s="109">
        <f t="shared" ref="P19:P24" si="2">SUM(C19:O19)</f>
        <v>162325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[2]Fjärrvärmeproduktion!$N$1586</f>
        <v>0</v>
      </c>
      <c r="C20" s="109"/>
      <c r="D20" s="109">
        <f>[2]Fjärrvärmeproduktion!$N$1587</f>
        <v>0</v>
      </c>
      <c r="E20" s="109">
        <f>[2]Fjärrvärmeproduktion!$Q$1588</f>
        <v>0</v>
      </c>
      <c r="F20" s="109">
        <f>[2]Fjärrvärmeproduktion!$N$1589</f>
        <v>0</v>
      </c>
      <c r="G20" s="109">
        <f>[2]Fjärrvärmeproduktion!$R$1590</f>
        <v>0</v>
      </c>
      <c r="H20" s="109">
        <f>[2]Fjärrvärmeproduktion!$S$1591</f>
        <v>0</v>
      </c>
      <c r="I20" s="109">
        <f>[2]Fjärrvärmeproduktion!$N$1592</f>
        <v>0</v>
      </c>
      <c r="J20" s="109">
        <f>[2]Fjärrvärmeproduktion!$T$1590</f>
        <v>0</v>
      </c>
      <c r="K20" s="109">
        <f>[2]Fjärrvärmeproduktion!$U$1588</f>
        <v>0</v>
      </c>
      <c r="L20" s="109">
        <f>[2]Fjärrvärmeproduktion!$V$1588</f>
        <v>0</v>
      </c>
      <c r="M20" s="109">
        <f>[2]Fjärrvärmeproduktion!$W$1591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[2]Fjärrvärmeproduktion!$N$1594</f>
        <v>0</v>
      </c>
      <c r="C21" s="109"/>
      <c r="D21" s="109">
        <f>[2]Fjärrvärmeproduktion!$N$1595</f>
        <v>0</v>
      </c>
      <c r="E21" s="109">
        <f>[2]Fjärrvärmeproduktion!$Q$1596</f>
        <v>0</v>
      </c>
      <c r="F21" s="109">
        <f>[2]Fjärrvärmeproduktion!$N$1597</f>
        <v>0</v>
      </c>
      <c r="G21" s="109">
        <f>[2]Fjärrvärmeproduktion!$R$1598</f>
        <v>0</v>
      </c>
      <c r="H21" s="109">
        <f>[2]Fjärrvärmeproduktion!$S$1599</f>
        <v>0</v>
      </c>
      <c r="I21" s="109">
        <f>[2]Fjärrvärmeproduktion!$N$1600</f>
        <v>0</v>
      </c>
      <c r="J21" s="109">
        <f>[2]Fjärrvärmeproduktion!$T$1598</f>
        <v>0</v>
      </c>
      <c r="K21" s="109">
        <f>[2]Fjärrvärmeproduktion!$U$1596</f>
        <v>0</v>
      </c>
      <c r="L21" s="109">
        <f>[2]Fjärrvärmeproduktion!$V$1596</f>
        <v>0</v>
      </c>
      <c r="M21" s="109">
        <f>[2]Fjärrvärmeproduktion!$W$1599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8">
        <f>[2]Fjärrvärmeproduktion!$N$1602</f>
        <v>3233</v>
      </c>
      <c r="C22" s="109"/>
      <c r="D22" s="109">
        <f>[2]Fjärrvärmeproduktion!$N$1603</f>
        <v>0</v>
      </c>
      <c r="E22" s="109">
        <f>[2]Fjärrvärmeproduktion!$Q$1604</f>
        <v>0</v>
      </c>
      <c r="F22" s="109">
        <f>[2]Fjärrvärmeproduktion!$N$1605</f>
        <v>0</v>
      </c>
      <c r="G22" s="109">
        <f>[2]Fjärrvärmeproduktion!$R$1606</f>
        <v>0</v>
      </c>
      <c r="H22" s="109">
        <f>[2]Fjärrvärmeproduktion!$S$1607</f>
        <v>0</v>
      </c>
      <c r="I22" s="109">
        <f>[2]Fjärrvärmeproduktion!$N$1608</f>
        <v>0</v>
      </c>
      <c r="J22" s="109">
        <f>[2]Fjärrvärmeproduktion!$T$1606</f>
        <v>0</v>
      </c>
      <c r="K22" s="109">
        <f>[2]Fjärrvärmeproduktion!$U$1604</f>
        <v>0</v>
      </c>
      <c r="L22" s="109">
        <f>[2]Fjärrvärmeproduktion!$V$1604</f>
        <v>0</v>
      </c>
      <c r="M22" s="109">
        <f>[2]Fjärrvärmeproduktion!$W$1607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938 GWh</v>
      </c>
      <c r="T22" s="38"/>
      <c r="U22" s="36"/>
    </row>
    <row r="23" spans="1:34" ht="15.6">
      <c r="A23" s="5" t="s">
        <v>23</v>
      </c>
      <c r="B23" s="108">
        <v>0</v>
      </c>
      <c r="C23" s="109"/>
      <c r="D23" s="109">
        <f>[2]Fjärrvärmeproduktion!$N$1611</f>
        <v>0</v>
      </c>
      <c r="E23" s="109">
        <f>[2]Fjärrvärmeproduktion!$Q$1612</f>
        <v>0</v>
      </c>
      <c r="F23" s="109">
        <f>[2]Fjärrvärmeproduktion!$N$1613</f>
        <v>0</v>
      </c>
      <c r="G23" s="109">
        <f>[2]Fjärrvärmeproduktion!$R$1614</f>
        <v>0</v>
      </c>
      <c r="H23" s="109">
        <f>[2]Fjärrvärmeproduktion!$S$1615</f>
        <v>0</v>
      </c>
      <c r="I23" s="109">
        <f>[2]Fjärrvärmeproduktion!$N$1616</f>
        <v>0</v>
      </c>
      <c r="J23" s="109">
        <f>[2]Fjärrvärmeproduktion!$T$1614</f>
        <v>0</v>
      </c>
      <c r="K23" s="109">
        <f>[2]Fjärrvärmeproduktion!$U$1612</f>
        <v>0</v>
      </c>
      <c r="L23" s="109">
        <f>[2]Fjärrvärmeproduktion!$V$1612</f>
        <v>0</v>
      </c>
      <c r="M23" s="109">
        <f>[2]Fjärrvärmeproduktion!$W$1615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157044</v>
      </c>
      <c r="C24" s="109">
        <f t="shared" ref="C24:O24" si="3">SUM(C18:C23)</f>
        <v>0</v>
      </c>
      <c r="D24" s="109">
        <f t="shared" si="3"/>
        <v>5065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157260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162325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321 GWh</v>
      </c>
      <c r="T25" s="42">
        <f>C$44</f>
        <v>0.34242815737439342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125 GWh</v>
      </c>
      <c r="T26" s="42">
        <f>D$44</f>
        <v>0.13369110457441485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114 GWh</v>
      </c>
      <c r="T27" s="42">
        <f>E$44</f>
        <v>0.12181431780849265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42 GWh</v>
      </c>
      <c r="T28" s="42">
        <f>F$44</f>
        <v>4.5006266161156973E-2</v>
      </c>
      <c r="U28" s="36"/>
    </row>
    <row r="29" spans="1:34" ht="15.6">
      <c r="A29" s="79" t="str">
        <f>A2</f>
        <v>1471 Götene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127 GWh</v>
      </c>
      <c r="T29" s="42">
        <f>G$44</f>
        <v>0.13563362945098725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208 GWh</v>
      </c>
      <c r="T30" s="42">
        <f>H$44</f>
        <v>0.22142652463055476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[2]Slutanvändning!$N$2276</f>
        <v>0</v>
      </c>
      <c r="C32" s="90">
        <f>[2]Slutanvändning!$N$2277</f>
        <v>12078</v>
      </c>
      <c r="D32" s="90">
        <f>[2]Slutanvändning!$N$2270</f>
        <v>12832</v>
      </c>
      <c r="E32" s="90">
        <f>[2]Slutanvändning!$Q$2271</f>
        <v>0</v>
      </c>
      <c r="F32" s="105">
        <f>[2]Slutanvändning!$N$2272</f>
        <v>0</v>
      </c>
      <c r="G32" s="90">
        <f>[2]Slutanvändning!$N$2273</f>
        <v>2874</v>
      </c>
      <c r="H32" s="105">
        <f>[2]Slutanvändning!$N$2274</f>
        <v>0</v>
      </c>
      <c r="I32" s="90">
        <f>[2]Slutanvändning!$N$2275</f>
        <v>0</v>
      </c>
      <c r="J32" s="90">
        <v>0</v>
      </c>
      <c r="K32" s="90">
        <f>[2]Slutanvändning!$T$2271</f>
        <v>0</v>
      </c>
      <c r="L32" s="90">
        <f>[2]Slutanvändning!$U$2271</f>
        <v>0</v>
      </c>
      <c r="M32" s="90"/>
      <c r="N32" s="90">
        <v>0</v>
      </c>
      <c r="O32" s="90">
        <v>0</v>
      </c>
      <c r="P32" s="90">
        <f t="shared" ref="P32:P38" si="4">SUM(B32:N32)</f>
        <v>27784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[2]Slutanvändning!$N$2285</f>
        <v>90744</v>
      </c>
      <c r="C33" s="90">
        <f>[2]Slutanvändning!$N$2286</f>
        <v>179539</v>
      </c>
      <c r="D33" s="90">
        <f>[2]Slutanvändning!$N$2279</f>
        <v>5569</v>
      </c>
      <c r="E33" s="140">
        <f>[2]Slutanvändning!$Q$2280</f>
        <v>114319</v>
      </c>
      <c r="F33" s="149">
        <f>[2]Slutanvändning!$N$2281</f>
        <v>42237</v>
      </c>
      <c r="G33" s="90">
        <f>[2]Slutanvändning!$N$2282</f>
        <v>0</v>
      </c>
      <c r="H33" s="125">
        <f>[2]Slutanvändning!$N$2283</f>
        <v>22156</v>
      </c>
      <c r="I33" s="90">
        <f>[2]Slutanvändning!$N$2284</f>
        <v>0</v>
      </c>
      <c r="J33" s="90">
        <v>0</v>
      </c>
      <c r="K33" s="90">
        <f>[2]Slutanvändning!$T$2280</f>
        <v>0</v>
      </c>
      <c r="L33" s="90">
        <f>[2]Slutanvändning!$U$2280</f>
        <v>0</v>
      </c>
      <c r="M33" s="90"/>
      <c r="N33" s="90">
        <v>0</v>
      </c>
      <c r="O33" s="90">
        <v>0</v>
      </c>
      <c r="P33" s="90">
        <f t="shared" si="4"/>
        <v>454564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[2]Slutanvändning!$N$2294</f>
        <v>6042</v>
      </c>
      <c r="C34" s="90">
        <f>[2]Slutanvändning!$N$2295</f>
        <v>10443</v>
      </c>
      <c r="D34" s="90">
        <f>[2]Slutanvändning!$N$2288</f>
        <v>255</v>
      </c>
      <c r="E34" s="90">
        <f>[2]Slutanvändning!$Q$2289</f>
        <v>0</v>
      </c>
      <c r="F34" s="105">
        <f>[2]Slutanvändning!$N$2290</f>
        <v>0</v>
      </c>
      <c r="G34" s="90">
        <f>[2]Slutanvändning!$N$2291</f>
        <v>0</v>
      </c>
      <c r="H34" s="105">
        <f>[2]Slutanvändning!$N$2292</f>
        <v>0</v>
      </c>
      <c r="I34" s="90">
        <f>[2]Slutanvändning!$N$2293</f>
        <v>0</v>
      </c>
      <c r="J34" s="90">
        <v>0</v>
      </c>
      <c r="K34" s="90">
        <f>[2]Slutanvändning!$T$2289</f>
        <v>0</v>
      </c>
      <c r="L34" s="90">
        <f>[2]Slutanvändning!$U$2289</f>
        <v>0</v>
      </c>
      <c r="M34" s="90"/>
      <c r="N34" s="90">
        <v>0</v>
      </c>
      <c r="O34" s="90">
        <v>0</v>
      </c>
      <c r="P34" s="90">
        <f t="shared" si="4"/>
        <v>16740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[2]Slutanvändning!$N$2303</f>
        <v>0</v>
      </c>
      <c r="C35" s="90">
        <f>[2]Slutanvändning!$N$2304</f>
        <v>0</v>
      </c>
      <c r="D35" s="90">
        <f>[2]Slutanvändning!$N$2297</f>
        <v>101311</v>
      </c>
      <c r="E35" s="90">
        <f>[2]Slutanvändning!$Q$2298</f>
        <v>0</v>
      </c>
      <c r="F35" s="105">
        <f>[2]Slutanvändning!$N$2299</f>
        <v>0</v>
      </c>
      <c r="G35" s="90">
        <f>[2]Slutanvändning!$N$2300</f>
        <v>124414</v>
      </c>
      <c r="H35" s="105">
        <f>[2]Slutanvändning!$N$2301</f>
        <v>0</v>
      </c>
      <c r="I35" s="90">
        <f>[2]Slutanvändning!$N$2302</f>
        <v>0</v>
      </c>
      <c r="J35" s="90">
        <v>0</v>
      </c>
      <c r="K35" s="90">
        <f>[2]Slutanvändning!$T$2298</f>
        <v>0</v>
      </c>
      <c r="L35" s="90">
        <f>[2]Slutanvändning!$U$2298</f>
        <v>0</v>
      </c>
      <c r="M35" s="90"/>
      <c r="N35" s="90">
        <v>0</v>
      </c>
      <c r="O35" s="90">
        <v>0</v>
      </c>
      <c r="P35" s="90">
        <f>SUM(B35:N35)</f>
        <v>225725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[2]Slutanvändning!$N$2312</f>
        <v>1999</v>
      </c>
      <c r="C36" s="90">
        <f>[2]Slutanvändning!$N$2313</f>
        <v>31335</v>
      </c>
      <c r="D36" s="90">
        <f>[2]Slutanvändning!$N$2306</f>
        <v>226</v>
      </c>
      <c r="E36" s="90">
        <f>[2]Slutanvändning!$Q$2307</f>
        <v>0</v>
      </c>
      <c r="F36" s="105">
        <f>[2]Slutanvändning!$N$2308</f>
        <v>0</v>
      </c>
      <c r="G36" s="90">
        <f>[2]Slutanvändning!$N$2309</f>
        <v>0</v>
      </c>
      <c r="H36" s="105">
        <f>[2]Slutanvändning!$N$2310</f>
        <v>0</v>
      </c>
      <c r="I36" s="90">
        <f>[2]Slutanvändning!$N$2311</f>
        <v>0</v>
      </c>
      <c r="J36" s="90">
        <v>0</v>
      </c>
      <c r="K36" s="90">
        <f>[2]Slutanvändning!$T$2307</f>
        <v>0</v>
      </c>
      <c r="L36" s="90">
        <f>[2]Slutanvändning!$U$2307</f>
        <v>0</v>
      </c>
      <c r="M36" s="90"/>
      <c r="N36" s="90">
        <v>0</v>
      </c>
      <c r="O36" s="90">
        <v>0</v>
      </c>
      <c r="P36" s="90">
        <f t="shared" si="4"/>
        <v>33560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[2]Slutanvändning!$N$2321</f>
        <v>10461</v>
      </c>
      <c r="C37" s="90">
        <f>[2]Slutanvändning!$N$2322</f>
        <v>56223</v>
      </c>
      <c r="D37" s="90">
        <f>[2]Slutanvändning!$N$2315</f>
        <v>207</v>
      </c>
      <c r="E37" s="90">
        <f>[2]Slutanvändning!$Q$2316</f>
        <v>0</v>
      </c>
      <c r="F37" s="105">
        <f>[2]Slutanvändning!$N$2317</f>
        <v>0</v>
      </c>
      <c r="G37" s="90">
        <f>[2]Slutanvändning!$N$2318</f>
        <v>0</v>
      </c>
      <c r="H37" s="105">
        <f>[2]Slutanvändning!$N$2319</f>
        <v>28386</v>
      </c>
      <c r="I37" s="90">
        <f>[2]Slutanvändning!$N$2320</f>
        <v>0</v>
      </c>
      <c r="J37" s="90">
        <v>0</v>
      </c>
      <c r="K37" s="90">
        <f>[2]Slutanvändning!$T$2316</f>
        <v>0</v>
      </c>
      <c r="L37" s="90">
        <f>[2]Slutanvändning!$U$2316</f>
        <v>0</v>
      </c>
      <c r="M37" s="90"/>
      <c r="N37" s="90">
        <v>0</v>
      </c>
      <c r="O37" s="90">
        <v>0</v>
      </c>
      <c r="P37" s="90">
        <f t="shared" si="4"/>
        <v>95277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[2]Slutanvändning!$N$2330</f>
        <v>12521</v>
      </c>
      <c r="C38" s="90">
        <f>[2]Slutanvändning!$N$2331</f>
        <v>2748</v>
      </c>
      <c r="D38" s="90">
        <f>[2]Slutanvändning!$N$2324</f>
        <v>0</v>
      </c>
      <c r="E38" s="90">
        <f>[2]Slutanvändning!$Q$2325</f>
        <v>0</v>
      </c>
      <c r="F38" s="105">
        <f>[2]Slutanvändning!$N$2326</f>
        <v>0</v>
      </c>
      <c r="G38" s="90">
        <f>[2]Slutanvändning!$N$2327</f>
        <v>0</v>
      </c>
      <c r="H38" s="105">
        <f>[2]Slutanvändning!$N$2328</f>
        <v>0</v>
      </c>
      <c r="I38" s="90">
        <f>[2]Slutanvändning!$N$2329</f>
        <v>0</v>
      </c>
      <c r="J38" s="90">
        <v>0</v>
      </c>
      <c r="K38" s="90">
        <f>[2]Slutanvändning!$T$2325</f>
        <v>0</v>
      </c>
      <c r="L38" s="90">
        <f>[2]Slutanvändning!$U$2325</f>
        <v>0</v>
      </c>
      <c r="M38" s="90"/>
      <c r="N38" s="90">
        <v>0</v>
      </c>
      <c r="O38" s="90">
        <v>0</v>
      </c>
      <c r="P38" s="90">
        <f t="shared" si="4"/>
        <v>15269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[2]Slutanvändning!$N$2339</f>
        <v>0</v>
      </c>
      <c r="C39" s="90">
        <f>[2]Slutanvändning!$N$2340</f>
        <v>5188</v>
      </c>
      <c r="D39" s="90">
        <f>[2]Slutanvändning!$N$2333</f>
        <v>0</v>
      </c>
      <c r="E39" s="90">
        <f>[2]Slutanvändning!$Q$2334</f>
        <v>0</v>
      </c>
      <c r="F39" s="105">
        <f>[2]Slutanvändning!$N$2335</f>
        <v>0</v>
      </c>
      <c r="G39" s="90">
        <f>[2]Slutanvändning!$N$2336</f>
        <v>0</v>
      </c>
      <c r="H39" s="105">
        <f>[2]Slutanvändning!$N$2337</f>
        <v>0</v>
      </c>
      <c r="I39" s="90">
        <f>[2]Slutanvändning!$N$2338</f>
        <v>0</v>
      </c>
      <c r="J39" s="90">
        <v>0</v>
      </c>
      <c r="K39" s="90">
        <f>[2]Slutanvändning!$T$2334</f>
        <v>0</v>
      </c>
      <c r="L39" s="90">
        <f>[2]Slutanvändning!$U$2334</f>
        <v>0</v>
      </c>
      <c r="M39" s="90"/>
      <c r="N39" s="90">
        <v>0</v>
      </c>
      <c r="O39" s="90">
        <v>0</v>
      </c>
      <c r="P39" s="90">
        <f>SUM(B39:N39)</f>
        <v>5188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121767</v>
      </c>
      <c r="C40" s="90">
        <f t="shared" ref="C40:O40" si="5">SUM(C32:C39)</f>
        <v>297554</v>
      </c>
      <c r="D40" s="90">
        <f t="shared" si="5"/>
        <v>120400</v>
      </c>
      <c r="E40" s="150">
        <f t="shared" si="5"/>
        <v>114319</v>
      </c>
      <c r="F40" s="150">
        <f>SUM(F32:F39)</f>
        <v>42237</v>
      </c>
      <c r="G40" s="90">
        <f t="shared" si="5"/>
        <v>127288</v>
      </c>
      <c r="H40" s="145">
        <f t="shared" si="5"/>
        <v>50542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874107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59 GWh</v>
      </c>
      <c r="T41" s="64"/>
    </row>
    <row r="42" spans="1:47">
      <c r="A42" s="46" t="s">
        <v>43</v>
      </c>
      <c r="B42" s="95">
        <f>B39+B38+B37</f>
        <v>22982</v>
      </c>
      <c r="C42" s="95">
        <f>C39+C38+C37</f>
        <v>64159</v>
      </c>
      <c r="D42" s="95">
        <f>D39+D38+D37</f>
        <v>207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28386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115734</v>
      </c>
      <c r="Q42" s="34"/>
      <c r="R42" s="41" t="s">
        <v>41</v>
      </c>
      <c r="S42" s="11" t="str">
        <f>ROUND(P42/1000,0) &amp;" GWh"</f>
        <v>116 GWh</v>
      </c>
      <c r="T42" s="42">
        <f>P42/P40</f>
        <v>0.13240255483596403</v>
      </c>
    </row>
    <row r="43" spans="1:47">
      <c r="A43" s="47" t="s">
        <v>45</v>
      </c>
      <c r="B43" s="121"/>
      <c r="C43" s="122">
        <f>C40+C24-C7+C46</f>
        <v>321358.32</v>
      </c>
      <c r="D43" s="122">
        <f t="shared" ref="D43:O43" si="7">D11+D24+D40</f>
        <v>125465</v>
      </c>
      <c r="E43" s="122">
        <f t="shared" si="7"/>
        <v>114319</v>
      </c>
      <c r="F43" s="122">
        <f t="shared" si="7"/>
        <v>42237</v>
      </c>
      <c r="G43" s="122">
        <f t="shared" si="7"/>
        <v>127288</v>
      </c>
      <c r="H43" s="122">
        <f t="shared" si="7"/>
        <v>207802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938469.32000000007</v>
      </c>
      <c r="Q43" s="34"/>
      <c r="R43" s="41" t="s">
        <v>42</v>
      </c>
      <c r="S43" s="11" t="str">
        <f>ROUND(P36/1000,0) &amp;" GWh"</f>
        <v>34 GWh</v>
      </c>
      <c r="T43" s="63">
        <f>P36/P40</f>
        <v>3.8393468991782469E-2</v>
      </c>
    </row>
    <row r="44" spans="1:47">
      <c r="A44" s="47" t="s">
        <v>46</v>
      </c>
      <c r="B44" s="97"/>
      <c r="C44" s="104">
        <f>C43/$P$43</f>
        <v>0.34242815737439342</v>
      </c>
      <c r="D44" s="104">
        <f t="shared" ref="D44:P44" si="8">D43/$P$43</f>
        <v>0.13369110457441485</v>
      </c>
      <c r="E44" s="104">
        <f t="shared" si="8"/>
        <v>0.12181431780849265</v>
      </c>
      <c r="F44" s="104">
        <f t="shared" si="8"/>
        <v>4.5006266161156973E-2</v>
      </c>
      <c r="G44" s="104">
        <f t="shared" si="8"/>
        <v>0.13563362945098725</v>
      </c>
      <c r="H44" s="104">
        <f t="shared" si="8"/>
        <v>0.22142652463055476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17 GWh</v>
      </c>
      <c r="T44" s="42">
        <f>P34/P40</f>
        <v>1.9150973507819982E-2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28 GWh</v>
      </c>
      <c r="T45" s="42">
        <f>P32/P40</f>
        <v>3.1785582314293327E-2</v>
      </c>
      <c r="U45" s="36"/>
    </row>
    <row r="46" spans="1:47">
      <c r="A46" s="48" t="s">
        <v>49</v>
      </c>
      <c r="B46" s="68">
        <f>B24-B40</f>
        <v>35277</v>
      </c>
      <c r="C46" s="68">
        <f>(C40+C24)*0.08</f>
        <v>23804.32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455 GWh</v>
      </c>
      <c r="T46" s="63">
        <f>P33/P40</f>
        <v>0.52003244454054254</v>
      </c>
      <c r="U46" s="36"/>
    </row>
    <row r="47" spans="1:47">
      <c r="A47" s="48" t="s">
        <v>51</v>
      </c>
      <c r="B47" s="98">
        <f>B46/B24</f>
        <v>0.22463131351723084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226 GWh</v>
      </c>
      <c r="T47" s="63">
        <f>P35/P40</f>
        <v>0.2582349758095977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874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55" zoomScaleNormal="55" workbookViewId="0">
      <selection activeCell="P21" sqref="P21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90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[2]Solceller!$C$29</f>
        <v>674.5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[2]Elproduktion!$N$1042</f>
        <v>0</v>
      </c>
      <c r="D7" s="90">
        <f>[2]Elproduktion!$N$1043</f>
        <v>0</v>
      </c>
      <c r="E7" s="90">
        <f>[2]Elproduktion!$Q$1044</f>
        <v>0</v>
      </c>
      <c r="F7" s="90">
        <f>[2]Elproduktion!$N$1045</f>
        <v>0</v>
      </c>
      <c r="G7" s="90">
        <f>[2]Elproduktion!$R$1046</f>
        <v>0</v>
      </c>
      <c r="H7" s="90">
        <f>[2]Elproduktion!$S$1047</f>
        <v>0</v>
      </c>
      <c r="I7" s="90">
        <f>[2]Elproduktion!$N$1048</f>
        <v>0</v>
      </c>
      <c r="J7" s="90">
        <f>[2]Elproduktion!$T$1046</f>
        <v>0</v>
      </c>
      <c r="K7" s="90">
        <f>[2]Elproduktion!$U$1044</f>
        <v>0</v>
      </c>
      <c r="L7" s="90">
        <f>[2]Elproduktion!$V$1044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[2]Elproduktion!$N$1050</f>
        <v>0</v>
      </c>
      <c r="D8" s="90">
        <f>[2]Elproduktion!$N$1051</f>
        <v>0</v>
      </c>
      <c r="E8" s="90">
        <f>[2]Elproduktion!$Q$1052</f>
        <v>0</v>
      </c>
      <c r="F8" s="90">
        <f>[2]Elproduktion!$N$1053</f>
        <v>0</v>
      </c>
      <c r="G8" s="90">
        <f>[2]Elproduktion!$R$1054</f>
        <v>0</v>
      </c>
      <c r="H8" s="90">
        <f>[2]Elproduktion!$S$1055</f>
        <v>0</v>
      </c>
      <c r="I8" s="90">
        <f>[2]Elproduktion!$N$1056</f>
        <v>0</v>
      </c>
      <c r="J8" s="90">
        <f>[2]Elproduktion!$T$1054</f>
        <v>0</v>
      </c>
      <c r="K8" s="90">
        <f>[2]Elproduktion!$U$1052</f>
        <v>0</v>
      </c>
      <c r="L8" s="90">
        <f>[2]Elproduktion!$V$1052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[2]Elproduktion!$N$1058</f>
        <v>1107</v>
      </c>
      <c r="D9" s="90">
        <f>[2]Elproduktion!$N$1059</f>
        <v>0</v>
      </c>
      <c r="E9" s="90">
        <f>[2]Elproduktion!$Q$1060</f>
        <v>0</v>
      </c>
      <c r="F9" s="90">
        <f>[2]Elproduktion!$N$1061</f>
        <v>0</v>
      </c>
      <c r="G9" s="90">
        <f>[2]Elproduktion!$R$1062</f>
        <v>0</v>
      </c>
      <c r="H9" s="90">
        <f>[2]Elproduktion!$S$1063</f>
        <v>0</v>
      </c>
      <c r="I9" s="90">
        <f>[2]Elproduktion!$N$1064</f>
        <v>0</v>
      </c>
      <c r="J9" s="90">
        <f>[2]Elproduktion!$T$1062</f>
        <v>0</v>
      </c>
      <c r="K9" s="90">
        <f>[2]Elproduktion!$U$1060</f>
        <v>0</v>
      </c>
      <c r="L9" s="90">
        <f>[2]Elproduktion!$V$1060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[2]Elproduktion!$N$1066</f>
        <v>0</v>
      </c>
      <c r="D10" s="90">
        <f>[2]Elproduktion!$N$1067</f>
        <v>0</v>
      </c>
      <c r="E10" s="90">
        <f>[2]Elproduktion!$Q$1068</f>
        <v>0</v>
      </c>
      <c r="F10" s="90">
        <f>[2]Elproduktion!$N$1069</f>
        <v>0</v>
      </c>
      <c r="G10" s="90">
        <f>[2]Elproduktion!$R$1070</f>
        <v>0</v>
      </c>
      <c r="H10" s="90">
        <f>[2]Elproduktion!$S$1071</f>
        <v>0</v>
      </c>
      <c r="I10" s="90">
        <f>[2]Elproduktion!$N$1072</f>
        <v>0</v>
      </c>
      <c r="J10" s="90">
        <f>[2]Elproduktion!$T$1070</f>
        <v>0</v>
      </c>
      <c r="K10" s="90">
        <f>[2]Elproduktion!$U$1068</f>
        <v>0</v>
      </c>
      <c r="L10" s="90">
        <f>[2]Elproduktion!$V$1068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1781.5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1466 Herrljunga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[2]Fjärrvärmeproduktion!$N$1458</f>
        <v>0</v>
      </c>
      <c r="C18" s="109"/>
      <c r="D18" s="109">
        <f>[2]Fjärrvärmeproduktion!$N$1459</f>
        <v>0</v>
      </c>
      <c r="E18" s="109">
        <f>[2]Fjärrvärmeproduktion!$Q$1460</f>
        <v>0</v>
      </c>
      <c r="F18" s="109">
        <f>[2]Fjärrvärmeproduktion!$N$1461</f>
        <v>0</v>
      </c>
      <c r="G18" s="109">
        <f>[2]Fjärrvärmeproduktion!$R$1462</f>
        <v>0</v>
      </c>
      <c r="H18" s="109">
        <f>[2]Fjärrvärmeproduktion!$S$1463</f>
        <v>0</v>
      </c>
      <c r="I18" s="109">
        <f>[2]Fjärrvärmeproduktion!$N$1464</f>
        <v>0</v>
      </c>
      <c r="J18" s="109">
        <f>[2]Fjärrvärmeproduktion!$T$1462</f>
        <v>0</v>
      </c>
      <c r="K18" s="109">
        <f>[2]Fjärrvärmeproduktion!$U$1460</f>
        <v>0</v>
      </c>
      <c r="L18" s="109">
        <f>[2]Fjärrvärmeproduktion!$V$1460</f>
        <v>0</v>
      </c>
      <c r="M18" s="109">
        <f>[2]Fjärrvärmeproduktion!$W$1463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[2]Fjärrvärmeproduktion!$N$1466</f>
        <v>3647</v>
      </c>
      <c r="C19" s="109"/>
      <c r="D19" s="109">
        <f>[2]Fjärrvärmeproduktion!$N$1467</f>
        <v>657</v>
      </c>
      <c r="E19" s="109">
        <f>[2]Fjärrvärmeproduktion!$Q$1468</f>
        <v>0</v>
      </c>
      <c r="F19" s="109">
        <f>[2]Fjärrvärmeproduktion!$N$1469</f>
        <v>0</v>
      </c>
      <c r="G19" s="109">
        <f>[2]Fjärrvärmeproduktion!$R$1470</f>
        <v>0</v>
      </c>
      <c r="H19" s="109">
        <f>[2]Fjärrvärmeproduktion!$S$1471</f>
        <v>3380</v>
      </c>
      <c r="I19" s="109">
        <f>[2]Fjärrvärmeproduktion!$N$1472</f>
        <v>0</v>
      </c>
      <c r="J19" s="109">
        <f>[2]Fjärrvärmeproduktion!$T$1470</f>
        <v>0</v>
      </c>
      <c r="K19" s="109">
        <f>[2]Fjärrvärmeproduktion!$U$1468</f>
        <v>0</v>
      </c>
      <c r="L19" s="109">
        <f>[2]Fjärrvärmeproduktion!$V$1468</f>
        <v>0</v>
      </c>
      <c r="M19" s="109">
        <f>[2]Fjärrvärmeproduktion!$W$1471</f>
        <v>0</v>
      </c>
      <c r="N19" s="109"/>
      <c r="O19" s="109"/>
      <c r="P19" s="109">
        <f t="shared" ref="P19:P24" si="2">SUM(C19:O19)</f>
        <v>4037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[2]Fjärrvärmeproduktion!$N$1474</f>
        <v>0</v>
      </c>
      <c r="C20" s="109"/>
      <c r="D20" s="109">
        <f>[2]Fjärrvärmeproduktion!$N$1475</f>
        <v>0</v>
      </c>
      <c r="E20" s="109">
        <f>[2]Fjärrvärmeproduktion!$Q$1476</f>
        <v>0</v>
      </c>
      <c r="F20" s="109">
        <f>[2]Fjärrvärmeproduktion!$N$1477</f>
        <v>0</v>
      </c>
      <c r="G20" s="109">
        <f>[2]Fjärrvärmeproduktion!$R$1478</f>
        <v>0</v>
      </c>
      <c r="H20" s="109">
        <f>[2]Fjärrvärmeproduktion!$S$1479</f>
        <v>0</v>
      </c>
      <c r="I20" s="109">
        <f>[2]Fjärrvärmeproduktion!$N$1480</f>
        <v>0</v>
      </c>
      <c r="J20" s="109">
        <f>[2]Fjärrvärmeproduktion!$T$1478</f>
        <v>0</v>
      </c>
      <c r="K20" s="109">
        <f>[2]Fjärrvärmeproduktion!$U$1476</f>
        <v>0</v>
      </c>
      <c r="L20" s="109">
        <f>[2]Fjärrvärmeproduktion!$V$1476</f>
        <v>0</v>
      </c>
      <c r="M20" s="109">
        <f>[2]Fjärrvärmeproduktion!$W$1479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8">
        <f>[2]Fjärrvärmeproduktion!$N$1482</f>
        <v>631</v>
      </c>
      <c r="C21" s="142">
        <f>B21*0.33</f>
        <v>208.23000000000002</v>
      </c>
      <c r="D21" s="109">
        <f>[2]Fjärrvärmeproduktion!$N$1483</f>
        <v>0</v>
      </c>
      <c r="E21" s="109">
        <f>[2]Fjärrvärmeproduktion!$Q$1484</f>
        <v>0</v>
      </c>
      <c r="F21" s="109">
        <f>[2]Fjärrvärmeproduktion!$N$1485</f>
        <v>0</v>
      </c>
      <c r="G21" s="109">
        <f>[2]Fjärrvärmeproduktion!$R$1486</f>
        <v>0</v>
      </c>
      <c r="H21" s="109">
        <f>[2]Fjärrvärmeproduktion!$S$1487</f>
        <v>0</v>
      </c>
      <c r="I21" s="109">
        <f>[2]Fjärrvärmeproduktion!$N$1488</f>
        <v>0</v>
      </c>
      <c r="J21" s="109">
        <f>[2]Fjärrvärmeproduktion!$T$1486</f>
        <v>0</v>
      </c>
      <c r="K21" s="109">
        <f>[2]Fjärrvärmeproduktion!$U$1484</f>
        <v>0</v>
      </c>
      <c r="L21" s="109">
        <f>[2]Fjärrvärmeproduktion!$V$1484</f>
        <v>0</v>
      </c>
      <c r="M21" s="109">
        <f>[2]Fjärrvärmeproduktion!$W$1487</f>
        <v>0</v>
      </c>
      <c r="N21" s="109"/>
      <c r="O21" s="109"/>
      <c r="P21" s="142">
        <f t="shared" si="2"/>
        <v>208.23000000000002</v>
      </c>
      <c r="Q21" s="4"/>
      <c r="R21" s="37"/>
      <c r="S21" s="37"/>
      <c r="T21" s="37"/>
    </row>
    <row r="22" spans="1:34" ht="15.6">
      <c r="A22" s="5" t="s">
        <v>22</v>
      </c>
      <c r="B22" s="110">
        <f>[2]Fjärrvärmeproduktion!$N$1490</f>
        <v>22000</v>
      </c>
      <c r="C22" s="109"/>
      <c r="D22" s="109">
        <f>[2]Fjärrvärmeproduktion!$N$1491</f>
        <v>0</v>
      </c>
      <c r="E22" s="109">
        <f>[2]Fjärrvärmeproduktion!$Q$1492</f>
        <v>0</v>
      </c>
      <c r="F22" s="109">
        <f>[2]Fjärrvärmeproduktion!$N$1493</f>
        <v>0</v>
      </c>
      <c r="G22" s="109">
        <f>[2]Fjärrvärmeproduktion!$R$1494</f>
        <v>0</v>
      </c>
      <c r="H22" s="109">
        <f>[2]Fjärrvärmeproduktion!$S$1495</f>
        <v>0</v>
      </c>
      <c r="I22" s="109">
        <f>[2]Fjärrvärmeproduktion!$N$1496</f>
        <v>0</v>
      </c>
      <c r="J22" s="109">
        <f>[2]Fjärrvärmeproduktion!$T$1494</f>
        <v>0</v>
      </c>
      <c r="K22" s="109">
        <f>[2]Fjärrvärmeproduktion!$U$1492</f>
        <v>0</v>
      </c>
      <c r="L22" s="109">
        <f>[2]Fjärrvärmeproduktion!$V$1492</f>
        <v>0</v>
      </c>
      <c r="M22" s="109">
        <f>[2]Fjärrvärmeproduktion!$W$1495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262 GWh</v>
      </c>
      <c r="T22" s="38"/>
      <c r="U22" s="36"/>
    </row>
    <row r="23" spans="1:34" ht="15.6">
      <c r="A23" s="5" t="s">
        <v>23</v>
      </c>
      <c r="B23" s="118">
        <f>[2]Fjärrvärmeproduktion!$N$1498</f>
        <v>0</v>
      </c>
      <c r="C23" s="109"/>
      <c r="D23" s="109">
        <f>[2]Fjärrvärmeproduktion!$N$1499</f>
        <v>0</v>
      </c>
      <c r="E23" s="109">
        <f>[2]Fjärrvärmeproduktion!$Q$1500</f>
        <v>0</v>
      </c>
      <c r="F23" s="109">
        <f>[2]Fjärrvärmeproduktion!$N$1501</f>
        <v>0</v>
      </c>
      <c r="G23" s="109">
        <f>[2]Fjärrvärmeproduktion!$R$1502</f>
        <v>0</v>
      </c>
      <c r="H23" s="109">
        <f>[2]Fjärrvärmeproduktion!$S$1503</f>
        <v>0</v>
      </c>
      <c r="I23" s="109">
        <f>[2]Fjärrvärmeproduktion!$N$1504</f>
        <v>0</v>
      </c>
      <c r="J23" s="109">
        <f>[2]Fjärrvärmeproduktion!$T$1502</f>
        <v>0</v>
      </c>
      <c r="K23" s="109">
        <f>[2]Fjärrvärmeproduktion!$U$1500</f>
        <v>0</v>
      </c>
      <c r="L23" s="109">
        <f>[2]Fjärrvärmeproduktion!$V$1500</f>
        <v>0</v>
      </c>
      <c r="M23" s="109">
        <f>[2]Fjärrvärmeproduktion!$W$1503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38">
        <f>SUM(B18:B23)</f>
        <v>26278</v>
      </c>
      <c r="C24" s="142">
        <f t="shared" ref="C24:O24" si="3">SUM(C18:C23)</f>
        <v>208.23000000000002</v>
      </c>
      <c r="D24" s="109">
        <f t="shared" si="3"/>
        <v>657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3380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4245.2299999999996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142 GWh</v>
      </c>
      <c r="T25" s="42">
        <f>C$44</f>
        <v>0.54270013051064614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30 GWh</v>
      </c>
      <c r="T26" s="42">
        <f>D$44</f>
        <v>0.11417142911567604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 GWh</v>
      </c>
      <c r="T28" s="42">
        <f>F$44</f>
        <v>6.5878402299623297E-3</v>
      </c>
      <c r="U28" s="36"/>
    </row>
    <row r="29" spans="1:34" ht="15.6">
      <c r="A29" s="79" t="str">
        <f>A2</f>
        <v>1466 Herrljunga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48 GWh</v>
      </c>
      <c r="T29" s="42">
        <f>G$44</f>
        <v>0.18489057794212169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40 GWh</v>
      </c>
      <c r="T30" s="42">
        <f>H$44</f>
        <v>0.15165002220159376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[2]Slutanvändning!$N$2114</f>
        <v>0</v>
      </c>
      <c r="C32" s="105">
        <f>[2]Slutanvändning!$N$2115</f>
        <v>15204</v>
      </c>
      <c r="D32" s="105">
        <f>[2]Slutanvändning!$N$2108</f>
        <v>7668</v>
      </c>
      <c r="E32" s="90">
        <f>[2]Slutanvändning!$Q$2109</f>
        <v>0</v>
      </c>
      <c r="F32" s="90">
        <f>[2]Slutanvändning!$N$2110</f>
        <v>0</v>
      </c>
      <c r="G32" s="90">
        <f>[2]Slutanvändning!$N$2111</f>
        <v>1781</v>
      </c>
      <c r="H32" s="90">
        <f>[2]Slutanvändning!$N$2112</f>
        <v>0</v>
      </c>
      <c r="I32" s="90">
        <f>[2]Slutanvändning!$N$2113</f>
        <v>0</v>
      </c>
      <c r="J32" s="90">
        <v>0</v>
      </c>
      <c r="K32" s="90">
        <f>[2]Slutanvändning!$T$2109</f>
        <v>0</v>
      </c>
      <c r="L32" s="90">
        <f>[2]Slutanvändning!$U$2109</f>
        <v>0</v>
      </c>
      <c r="M32" s="90"/>
      <c r="N32" s="90">
        <v>0</v>
      </c>
      <c r="O32" s="90">
        <v>0</v>
      </c>
      <c r="P32" s="90">
        <f t="shared" ref="P32:P38" si="4">SUM(B32:N32)</f>
        <v>24653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[2]Slutanvändning!$N$2123</f>
        <v>2017</v>
      </c>
      <c r="C33" s="125">
        <f>[2]Slutanvändning!$N$2124</f>
        <v>60109.666666666672</v>
      </c>
      <c r="D33" s="125">
        <f>[2]Slutanvändning!$N$2117</f>
        <v>4759.3333333333321</v>
      </c>
      <c r="E33" s="90">
        <f>[2]Slutanvändning!$Q$2118</f>
        <v>0</v>
      </c>
      <c r="F33" s="90">
        <f>[2]Slutanvändning!$N$2119</f>
        <v>1727</v>
      </c>
      <c r="G33" s="90">
        <f>[2]Slutanvändning!$N$2120</f>
        <v>0</v>
      </c>
      <c r="H33" s="90">
        <f>[2]Slutanvändning!$N$2121</f>
        <v>818</v>
      </c>
      <c r="I33" s="90">
        <f>[2]Slutanvändning!$N$2122</f>
        <v>0</v>
      </c>
      <c r="J33" s="90">
        <v>0</v>
      </c>
      <c r="K33" s="90">
        <f>[2]Slutanvändning!$T$2118</f>
        <v>0</v>
      </c>
      <c r="L33" s="90">
        <f>[2]Slutanvändning!$U$2118</f>
        <v>0</v>
      </c>
      <c r="M33" s="90"/>
      <c r="N33" s="90">
        <v>0</v>
      </c>
      <c r="O33" s="90">
        <v>0</v>
      </c>
      <c r="P33" s="90">
        <f t="shared" si="4"/>
        <v>69431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[2]Slutanvändning!$N$2132</f>
        <v>4425</v>
      </c>
      <c r="C34" s="105">
        <f>[2]Slutanvändning!$N$2133</f>
        <v>8649</v>
      </c>
      <c r="D34" s="105">
        <f>[2]Slutanvändning!$N$2126</f>
        <v>78</v>
      </c>
      <c r="E34" s="90">
        <f>[2]Slutanvändning!$Q$2127</f>
        <v>0</v>
      </c>
      <c r="F34" s="90">
        <f>[2]Slutanvändning!$N$2128</f>
        <v>0</v>
      </c>
      <c r="G34" s="90">
        <f>[2]Slutanvändning!$N$2129</f>
        <v>0</v>
      </c>
      <c r="H34" s="90">
        <f>[2]Slutanvändning!$N$2130</f>
        <v>0</v>
      </c>
      <c r="I34" s="90">
        <f>[2]Slutanvändning!$N$2131</f>
        <v>0</v>
      </c>
      <c r="J34" s="90">
        <v>0</v>
      </c>
      <c r="K34" s="90">
        <f>[2]Slutanvändning!$T$2127</f>
        <v>0</v>
      </c>
      <c r="L34" s="90">
        <f>[2]Slutanvändning!$U$2127</f>
        <v>0</v>
      </c>
      <c r="M34" s="90"/>
      <c r="N34" s="90">
        <v>0</v>
      </c>
      <c r="O34" s="90">
        <v>0</v>
      </c>
      <c r="P34" s="90">
        <f t="shared" si="4"/>
        <v>13152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[2]Slutanvändning!$N$2141</f>
        <v>0</v>
      </c>
      <c r="C35" s="105">
        <f>[2]Slutanvändning!$N$2142</f>
        <v>12</v>
      </c>
      <c r="D35" s="105">
        <f>[2]Slutanvändning!$N$2135</f>
        <v>16335</v>
      </c>
      <c r="E35" s="90">
        <f>[2]Slutanvändning!$Q$2136</f>
        <v>0</v>
      </c>
      <c r="F35" s="90">
        <f>[2]Slutanvändning!$N$2137</f>
        <v>0</v>
      </c>
      <c r="G35" s="90">
        <f>[2]Slutanvändning!$N$2138</f>
        <v>46688</v>
      </c>
      <c r="H35" s="90">
        <f>[2]Slutanvändning!$N$2139</f>
        <v>0</v>
      </c>
      <c r="I35" s="90">
        <f>[2]Slutanvändning!$N$2140</f>
        <v>0</v>
      </c>
      <c r="J35" s="90">
        <v>0</v>
      </c>
      <c r="K35" s="90">
        <f>[2]Slutanvändning!$T$2136</f>
        <v>0</v>
      </c>
      <c r="L35" s="90">
        <f>[2]Slutanvändning!$U$2136</f>
        <v>0</v>
      </c>
      <c r="M35" s="90"/>
      <c r="N35" s="90">
        <v>0</v>
      </c>
      <c r="O35" s="90">
        <v>0</v>
      </c>
      <c r="P35" s="90">
        <f>SUM(B35:N35)</f>
        <v>63035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[2]Slutanvändning!$N$2150</f>
        <v>3471</v>
      </c>
      <c r="C36" s="105">
        <f>[2]Slutanvändning!$N$2151</f>
        <v>11263</v>
      </c>
      <c r="D36" s="105">
        <f>[2]Slutanvändning!$N$2144</f>
        <v>131</v>
      </c>
      <c r="E36" s="90">
        <f>[2]Slutanvändning!$Q$2145</f>
        <v>0</v>
      </c>
      <c r="F36" s="90">
        <f>[2]Slutanvändning!$N$2146</f>
        <v>0</v>
      </c>
      <c r="G36" s="90">
        <f>[2]Slutanvändning!$N$2147</f>
        <v>0</v>
      </c>
      <c r="H36" s="90">
        <f>[2]Slutanvändning!$N$2148</f>
        <v>0</v>
      </c>
      <c r="I36" s="90">
        <f>[2]Slutanvändning!$N$2149</f>
        <v>0</v>
      </c>
      <c r="J36" s="90">
        <v>0</v>
      </c>
      <c r="K36" s="90">
        <f>[2]Slutanvändning!$T$2145</f>
        <v>0</v>
      </c>
      <c r="L36" s="90">
        <f>[2]Slutanvändning!$U$2145</f>
        <v>0</v>
      </c>
      <c r="M36" s="90"/>
      <c r="N36" s="90">
        <v>0</v>
      </c>
      <c r="O36" s="90">
        <v>0</v>
      </c>
      <c r="P36" s="90">
        <f t="shared" si="4"/>
        <v>14865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[2]Slutanvändning!$N$2159</f>
        <v>3703</v>
      </c>
      <c r="C37" s="125">
        <f>[2]Slutanvändning!$N$2160</f>
        <v>31202.333333333332</v>
      </c>
      <c r="D37" s="125">
        <f>[2]Slutanvändning!$N$2153</f>
        <v>271.66666666666669</v>
      </c>
      <c r="E37" s="90">
        <f>[2]Slutanvändning!$Q$2154</f>
        <v>0</v>
      </c>
      <c r="F37" s="90">
        <f>[2]Slutanvändning!$N$2155</f>
        <v>0</v>
      </c>
      <c r="G37" s="90">
        <f>[2]Slutanvändning!$N$2156</f>
        <v>0</v>
      </c>
      <c r="H37" s="90">
        <f>[2]Slutanvändning!$N$2157</f>
        <v>35557</v>
      </c>
      <c r="I37" s="90">
        <f>[2]Slutanvändning!$N$2158</f>
        <v>0</v>
      </c>
      <c r="J37" s="90">
        <v>0</v>
      </c>
      <c r="K37" s="90">
        <f>[2]Slutanvändning!$T$2154</f>
        <v>0</v>
      </c>
      <c r="L37" s="90">
        <f>[2]Slutanvändning!$U$2154</f>
        <v>0</v>
      </c>
      <c r="M37" s="90"/>
      <c r="N37" s="90">
        <v>0</v>
      </c>
      <c r="O37" s="90">
        <v>0</v>
      </c>
      <c r="P37" s="90">
        <f t="shared" si="4"/>
        <v>70734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[2]Slutanvändning!$N$2168</f>
        <v>8430</v>
      </c>
      <c r="C38" s="105">
        <f>[2]Slutanvändning!$N$2169</f>
        <v>3197</v>
      </c>
      <c r="D38" s="105">
        <f>[2]Slutanvändning!$N$2162</f>
        <v>30</v>
      </c>
      <c r="E38" s="90">
        <f>[2]Slutanvändning!$Q$2163</f>
        <v>0</v>
      </c>
      <c r="F38" s="90">
        <f>[2]Slutanvändning!$N$2164</f>
        <v>0</v>
      </c>
      <c r="G38" s="90">
        <f>[2]Slutanvändning!$N$2165</f>
        <v>0</v>
      </c>
      <c r="H38" s="90">
        <f>[2]Slutanvändning!$N$2166</f>
        <v>0</v>
      </c>
      <c r="I38" s="90">
        <f>[2]Slutanvändning!$N$2167</f>
        <v>0</v>
      </c>
      <c r="J38" s="90">
        <v>0</v>
      </c>
      <c r="K38" s="90">
        <f>[2]Slutanvändning!$T$2163</f>
        <v>0</v>
      </c>
      <c r="L38" s="90">
        <f>[2]Slutanvändning!$U$2163</f>
        <v>0</v>
      </c>
      <c r="M38" s="90"/>
      <c r="N38" s="90">
        <v>0</v>
      </c>
      <c r="O38" s="90">
        <v>0</v>
      </c>
      <c r="P38" s="90">
        <f t="shared" si="4"/>
        <v>11657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[2]Slutanvändning!$N$2177</f>
        <v>0</v>
      </c>
      <c r="C39" s="105">
        <f>[2]Slutanvändning!$N$2178</f>
        <v>1885</v>
      </c>
      <c r="D39" s="105">
        <f>[2]Slutanvändning!$N$2171</f>
        <v>0</v>
      </c>
      <c r="E39" s="90">
        <f>[2]Slutanvändning!$Q$2172</f>
        <v>0</v>
      </c>
      <c r="F39" s="90">
        <f>[2]Slutanvändning!$N$2173</f>
        <v>0</v>
      </c>
      <c r="G39" s="90">
        <f>[2]Slutanvändning!$N$2174</f>
        <v>0</v>
      </c>
      <c r="H39" s="90">
        <f>[2]Slutanvändning!$N$2175</f>
        <v>0</v>
      </c>
      <c r="I39" s="90">
        <f>[2]Slutanvändning!$N$2176</f>
        <v>0</v>
      </c>
      <c r="J39" s="90">
        <v>0</v>
      </c>
      <c r="K39" s="90">
        <f>[2]Slutanvändning!$T$2172</f>
        <v>0</v>
      </c>
      <c r="L39" s="90">
        <f>[2]Slutanvändning!$U$2172</f>
        <v>0</v>
      </c>
      <c r="M39" s="90"/>
      <c r="N39" s="90">
        <v>0</v>
      </c>
      <c r="O39" s="90">
        <v>0</v>
      </c>
      <c r="P39" s="90">
        <f>SUM(B39:N39)</f>
        <v>1885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22046</v>
      </c>
      <c r="C40" s="90">
        <f t="shared" ref="C40:O40" si="5">SUM(C32:C39)</f>
        <v>131522</v>
      </c>
      <c r="D40" s="90">
        <f t="shared" si="5"/>
        <v>29273</v>
      </c>
      <c r="E40" s="90">
        <f t="shared" si="5"/>
        <v>0</v>
      </c>
      <c r="F40" s="90">
        <f>SUM(F32:F39)</f>
        <v>1727</v>
      </c>
      <c r="G40" s="90">
        <f t="shared" si="5"/>
        <v>48469</v>
      </c>
      <c r="H40" s="90">
        <f t="shared" si="5"/>
        <v>36375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269412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15 GWh</v>
      </c>
      <c r="T41" s="64"/>
    </row>
    <row r="42" spans="1:47">
      <c r="A42" s="46" t="s">
        <v>43</v>
      </c>
      <c r="B42" s="95">
        <f>B39+B38+B37</f>
        <v>12133</v>
      </c>
      <c r="C42" s="95">
        <f>C39+C38+C37</f>
        <v>36284.333333333328</v>
      </c>
      <c r="D42" s="95">
        <f>D39+D38+D37</f>
        <v>301.66666666666669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35557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84276</v>
      </c>
      <c r="Q42" s="34"/>
      <c r="R42" s="41" t="s">
        <v>41</v>
      </c>
      <c r="S42" s="11" t="str">
        <f>ROUND(P42/1000,0) &amp;" GWh"</f>
        <v>84 GWh</v>
      </c>
      <c r="T42" s="42">
        <f>P42/P40</f>
        <v>0.31281457396107076</v>
      </c>
    </row>
    <row r="43" spans="1:47">
      <c r="A43" s="47" t="s">
        <v>45</v>
      </c>
      <c r="B43" s="121"/>
      <c r="C43" s="122">
        <f>C40+C24-C7+C46</f>
        <v>142268.64840000001</v>
      </c>
      <c r="D43" s="122">
        <f t="shared" ref="D43:O43" si="7">D11+D24+D40</f>
        <v>29930</v>
      </c>
      <c r="E43" s="122">
        <f t="shared" si="7"/>
        <v>0</v>
      </c>
      <c r="F43" s="122">
        <f t="shared" si="7"/>
        <v>1727</v>
      </c>
      <c r="G43" s="122">
        <f t="shared" si="7"/>
        <v>48469</v>
      </c>
      <c r="H43" s="122">
        <f t="shared" si="7"/>
        <v>39755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262149.64840000001</v>
      </c>
      <c r="Q43" s="34"/>
      <c r="R43" s="41" t="s">
        <v>42</v>
      </c>
      <c r="S43" s="11" t="str">
        <f>ROUND(P36/1000,0) &amp;" GWh"</f>
        <v>15 GWh</v>
      </c>
      <c r="T43" s="63">
        <f>P36/P40</f>
        <v>5.5175716003741479E-2</v>
      </c>
    </row>
    <row r="44" spans="1:47">
      <c r="A44" s="47" t="s">
        <v>46</v>
      </c>
      <c r="B44" s="97"/>
      <c r="C44" s="104">
        <f>C43/$P$43</f>
        <v>0.54270013051064614</v>
      </c>
      <c r="D44" s="104">
        <f t="shared" ref="D44:P44" si="8">D43/$P$43</f>
        <v>0.11417142911567604</v>
      </c>
      <c r="E44" s="104">
        <f t="shared" si="8"/>
        <v>0</v>
      </c>
      <c r="F44" s="104">
        <f t="shared" si="8"/>
        <v>6.5878402299623297E-3</v>
      </c>
      <c r="G44" s="104">
        <f t="shared" si="8"/>
        <v>0.18489057794212169</v>
      </c>
      <c r="H44" s="104">
        <f t="shared" si="8"/>
        <v>0.15165002220159376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13 GWh</v>
      </c>
      <c r="T44" s="42">
        <f>P34/P40</f>
        <v>4.8817424613602958E-2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25 GWh</v>
      </c>
      <c r="T45" s="42">
        <f>P32/P40</f>
        <v>9.1506688640446601E-2</v>
      </c>
      <c r="U45" s="36"/>
    </row>
    <row r="46" spans="1:47">
      <c r="A46" s="48" t="s">
        <v>49</v>
      </c>
      <c r="B46" s="68">
        <f>B24-B40</f>
        <v>4232</v>
      </c>
      <c r="C46" s="68">
        <f>(C40+C24)*0.08</f>
        <v>10538.4184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69 GWh</v>
      </c>
      <c r="T46" s="63">
        <f>P33/P40</f>
        <v>0.25771309370035483</v>
      </c>
      <c r="U46" s="36"/>
    </row>
    <row r="47" spans="1:47">
      <c r="A47" s="48" t="s">
        <v>51</v>
      </c>
      <c r="B47" s="98">
        <f>B46/B24</f>
        <v>0.16104726387091864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63 GWh</v>
      </c>
      <c r="T47" s="63">
        <f>P35/P40</f>
        <v>0.23397250308078332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269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9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91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[2]Solceller!$C$50</f>
        <v>342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[2]Elproduktion!$N$1882</f>
        <v>0</v>
      </c>
      <c r="D7" s="90">
        <f>[2]Elproduktion!$N$1883</f>
        <v>0</v>
      </c>
      <c r="E7" s="90">
        <f>[2]Elproduktion!$Q$1884</f>
        <v>0</v>
      </c>
      <c r="F7" s="90">
        <f>[2]Elproduktion!$N$1885</f>
        <v>0</v>
      </c>
      <c r="G7" s="90">
        <f>[2]Elproduktion!$R$1886</f>
        <v>0</v>
      </c>
      <c r="H7" s="90">
        <f>[2]Elproduktion!$S$1887</f>
        <v>0</v>
      </c>
      <c r="I7" s="90">
        <f>[2]Elproduktion!$N$1888</f>
        <v>0</v>
      </c>
      <c r="J7" s="90">
        <f>[2]Elproduktion!$T$1886</f>
        <v>0</v>
      </c>
      <c r="K7" s="90">
        <f>[2]Elproduktion!$U$1884</f>
        <v>0</v>
      </c>
      <c r="L7" s="90">
        <f>[2]Elproduktion!$V$1884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[2]Elproduktion!$N$1890</f>
        <v>0</v>
      </c>
      <c r="D8" s="90">
        <f>[2]Elproduktion!$N$1891</f>
        <v>0</v>
      </c>
      <c r="E8" s="90">
        <f>[2]Elproduktion!$Q$1892</f>
        <v>0</v>
      </c>
      <c r="F8" s="90">
        <f>[2]Elproduktion!$N$1893</f>
        <v>0</v>
      </c>
      <c r="G8" s="90">
        <f>[2]Elproduktion!$R$1894</f>
        <v>0</v>
      </c>
      <c r="H8" s="90">
        <f>[2]Elproduktion!$S$1895</f>
        <v>0</v>
      </c>
      <c r="I8" s="90">
        <f>[2]Elproduktion!$N$1896</f>
        <v>0</v>
      </c>
      <c r="J8" s="90">
        <f>[2]Elproduktion!$T$1894</f>
        <v>0</v>
      </c>
      <c r="K8" s="90">
        <f>[2]Elproduktion!$U$1892</f>
        <v>0</v>
      </c>
      <c r="L8" s="90">
        <f>[2]Elproduktion!$V$1892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[2]Elproduktion!$N$1898</f>
        <v>2672</v>
      </c>
      <c r="D9" s="90">
        <f>[2]Elproduktion!$N$1899</f>
        <v>0</v>
      </c>
      <c r="E9" s="90">
        <f>[2]Elproduktion!$Q$1900</f>
        <v>0</v>
      </c>
      <c r="F9" s="90">
        <f>[2]Elproduktion!$N$1901</f>
        <v>0</v>
      </c>
      <c r="G9" s="90">
        <f>[2]Elproduktion!$R$1902</f>
        <v>0</v>
      </c>
      <c r="H9" s="90">
        <f>[2]Elproduktion!$S$1903</f>
        <v>0</v>
      </c>
      <c r="I9" s="90">
        <f>[2]Elproduktion!$N$1904</f>
        <v>0</v>
      </c>
      <c r="J9" s="90">
        <f>[2]Elproduktion!$T$1902</f>
        <v>0</v>
      </c>
      <c r="K9" s="90">
        <f>[2]Elproduktion!$U$1900</f>
        <v>0</v>
      </c>
      <c r="L9" s="90">
        <f>[2]Elproduktion!$V$1900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[2]Elproduktion!$N$1906</f>
        <v>117168</v>
      </c>
      <c r="D10" s="90">
        <f>[2]Elproduktion!$N$1907</f>
        <v>0</v>
      </c>
      <c r="E10" s="90">
        <f>[2]Elproduktion!$Q$1908</f>
        <v>0</v>
      </c>
      <c r="F10" s="90">
        <f>[2]Elproduktion!$N$1909</f>
        <v>0</v>
      </c>
      <c r="G10" s="90">
        <f>[2]Elproduktion!$R$1910</f>
        <v>0</v>
      </c>
      <c r="H10" s="90">
        <f>[2]Elproduktion!$S$1911</f>
        <v>0</v>
      </c>
      <c r="I10" s="90">
        <f>[2]Elproduktion!$N$1912</f>
        <v>0</v>
      </c>
      <c r="J10" s="90">
        <f>[2]Elproduktion!$T$1910</f>
        <v>0</v>
      </c>
      <c r="K10" s="90">
        <f>[2]Elproduktion!$U$1908</f>
        <v>0</v>
      </c>
      <c r="L10" s="90">
        <f>[2]Elproduktion!$V$1908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120182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1497 Hjo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[2]Fjärrvärmeproduktion!$N$2634</f>
        <v>0</v>
      </c>
      <c r="C18" s="109"/>
      <c r="D18" s="109">
        <f>[2]Fjärrvärmeproduktion!$N$2635</f>
        <v>0</v>
      </c>
      <c r="E18" s="109">
        <f>[2]Fjärrvärmeproduktion!$Q$2636</f>
        <v>0</v>
      </c>
      <c r="F18" s="109">
        <f>[2]Fjärrvärmeproduktion!$N$2637</f>
        <v>0</v>
      </c>
      <c r="G18" s="109">
        <f>[2]Fjärrvärmeproduktion!$R$2638</f>
        <v>0</v>
      </c>
      <c r="H18" s="109">
        <f>[2]Fjärrvärmeproduktion!$S$2639</f>
        <v>0</v>
      </c>
      <c r="I18" s="109">
        <f>[2]Fjärrvärmeproduktion!$N$2640</f>
        <v>0</v>
      </c>
      <c r="J18" s="109">
        <f>[2]Fjärrvärmeproduktion!$T$2638</f>
        <v>0</v>
      </c>
      <c r="K18" s="109">
        <f>[2]Fjärrvärmeproduktion!$U$2636</f>
        <v>0</v>
      </c>
      <c r="L18" s="109">
        <f>[2]Fjärrvärmeproduktion!$V$2636</f>
        <v>0</v>
      </c>
      <c r="M18" s="109">
        <f>[2]Fjärrvärmeproduktion!$W$2639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8">
        <f>[2]Fjärrvärmeproduktion!$N$2642+[2]Fjärrvärmeproduktion!$N$2674</f>
        <v>40028</v>
      </c>
      <c r="C19" s="109"/>
      <c r="D19" s="109">
        <f>[2]Fjärrvärmeproduktion!$N$2643</f>
        <v>249</v>
      </c>
      <c r="E19" s="109">
        <f>[2]Fjärrvärmeproduktion!$Q$2644</f>
        <v>0</v>
      </c>
      <c r="F19" s="109">
        <f>[2]Fjärrvärmeproduktion!$N$2645</f>
        <v>0</v>
      </c>
      <c r="G19" s="109">
        <f>[2]Fjärrvärmeproduktion!$R$2646</f>
        <v>0</v>
      </c>
      <c r="H19" s="109">
        <f>[2]Fjärrvärmeproduktion!$S$2647</f>
        <v>42010</v>
      </c>
      <c r="I19" s="109">
        <f>[2]Fjärrvärmeproduktion!$N$2648</f>
        <v>0</v>
      </c>
      <c r="J19" s="109">
        <f>[2]Fjärrvärmeproduktion!$T$2646</f>
        <v>0</v>
      </c>
      <c r="K19" s="109">
        <f>[2]Fjärrvärmeproduktion!$U$2644</f>
        <v>0</v>
      </c>
      <c r="L19" s="109">
        <f>[2]Fjärrvärmeproduktion!$V$2644</f>
        <v>0</v>
      </c>
      <c r="M19" s="109">
        <f>[2]Fjärrvärmeproduktion!$W$2647</f>
        <v>0</v>
      </c>
      <c r="N19" s="109"/>
      <c r="O19" s="109"/>
      <c r="P19" s="109">
        <f t="shared" ref="P19:P24" si="2">SUM(C19:O19)</f>
        <v>42259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[2]Fjärrvärmeproduktion!$N$2650</f>
        <v>0</v>
      </c>
      <c r="C20" s="109"/>
      <c r="D20" s="109">
        <f>[2]Fjärrvärmeproduktion!$N$2651</f>
        <v>0</v>
      </c>
      <c r="E20" s="109">
        <f>[2]Fjärrvärmeproduktion!$Q$2652</f>
        <v>0</v>
      </c>
      <c r="F20" s="109">
        <f>[2]Fjärrvärmeproduktion!$N$2653</f>
        <v>0</v>
      </c>
      <c r="G20" s="109">
        <f>[2]Fjärrvärmeproduktion!$R$2654</f>
        <v>0</v>
      </c>
      <c r="H20" s="109">
        <f>[2]Fjärrvärmeproduktion!$S$2655</f>
        <v>0</v>
      </c>
      <c r="I20" s="109">
        <f>[2]Fjärrvärmeproduktion!$N$2656</f>
        <v>0</v>
      </c>
      <c r="J20" s="109">
        <f>[2]Fjärrvärmeproduktion!$T$2654</f>
        <v>0</v>
      </c>
      <c r="K20" s="109">
        <f>[2]Fjärrvärmeproduktion!$U$2652</f>
        <v>0</v>
      </c>
      <c r="L20" s="109">
        <f>[2]Fjärrvärmeproduktion!$V$2652</f>
        <v>0</v>
      </c>
      <c r="M20" s="109">
        <f>[2]Fjärrvärmeproduktion!$W$2655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[2]Fjärrvärmeproduktion!$N$2658</f>
        <v>0</v>
      </c>
      <c r="C21" s="109"/>
      <c r="D21" s="109">
        <f>[2]Fjärrvärmeproduktion!$N$2659</f>
        <v>0</v>
      </c>
      <c r="E21" s="109">
        <f>[2]Fjärrvärmeproduktion!$Q$2660</f>
        <v>0</v>
      </c>
      <c r="F21" s="109">
        <f>[2]Fjärrvärmeproduktion!$N$2661</f>
        <v>0</v>
      </c>
      <c r="G21" s="109">
        <f>[2]Fjärrvärmeproduktion!$R$2662</f>
        <v>0</v>
      </c>
      <c r="H21" s="109">
        <f>[2]Fjärrvärmeproduktion!$S$2663</f>
        <v>0</v>
      </c>
      <c r="I21" s="109">
        <f>[2]Fjärrvärmeproduktion!$N$2664</f>
        <v>0</v>
      </c>
      <c r="J21" s="109">
        <f>[2]Fjärrvärmeproduktion!$T$2662</f>
        <v>0</v>
      </c>
      <c r="K21" s="109">
        <f>[2]Fjärrvärmeproduktion!$U$2660</f>
        <v>0</v>
      </c>
      <c r="L21" s="109">
        <f>[2]Fjärrvärmeproduktion!$V$2660</f>
        <v>0</v>
      </c>
      <c r="M21" s="109">
        <f>[2]Fjärrvärmeproduktion!$W$2663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[2]Fjärrvärmeproduktion!$N$2666</f>
        <v>0</v>
      </c>
      <c r="C22" s="109"/>
      <c r="D22" s="109">
        <f>[2]Fjärrvärmeproduktion!$N$2667</f>
        <v>0</v>
      </c>
      <c r="E22" s="109">
        <f>[2]Fjärrvärmeproduktion!$Q$2668</f>
        <v>0</v>
      </c>
      <c r="F22" s="109">
        <f>[2]Fjärrvärmeproduktion!$N$2669</f>
        <v>0</v>
      </c>
      <c r="G22" s="109">
        <f>[2]Fjärrvärmeproduktion!$R$2670</f>
        <v>0</v>
      </c>
      <c r="H22" s="109">
        <f>[2]Fjärrvärmeproduktion!$S$2671</f>
        <v>0</v>
      </c>
      <c r="I22" s="109">
        <f>[2]Fjärrvärmeproduktion!$N$2672</f>
        <v>0</v>
      </c>
      <c r="J22" s="109">
        <f>[2]Fjärrvärmeproduktion!$T$2670</f>
        <v>0</v>
      </c>
      <c r="K22" s="109">
        <f>[2]Fjärrvärmeproduktion!$U$2668</f>
        <v>0</v>
      </c>
      <c r="L22" s="109">
        <f>[2]Fjärrvärmeproduktion!$V$2668</f>
        <v>0</v>
      </c>
      <c r="M22" s="109">
        <f>[2]Fjärrvärmeproduktion!$W$2671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237 GWh</v>
      </c>
      <c r="T22" s="38"/>
      <c r="U22" s="36"/>
    </row>
    <row r="23" spans="1:34" ht="15.6">
      <c r="A23" s="5" t="s">
        <v>23</v>
      </c>
      <c r="B23" s="108">
        <v>0</v>
      </c>
      <c r="C23" s="109"/>
      <c r="D23" s="109">
        <f>[2]Fjärrvärmeproduktion!$N$2675</f>
        <v>0</v>
      </c>
      <c r="E23" s="109">
        <f>[2]Fjärrvärmeproduktion!$Q$2676</f>
        <v>0</v>
      </c>
      <c r="F23" s="109">
        <f>[2]Fjärrvärmeproduktion!$N$2677</f>
        <v>0</v>
      </c>
      <c r="G23" s="109">
        <f>[2]Fjärrvärmeproduktion!$R$2678</f>
        <v>0</v>
      </c>
      <c r="H23" s="109">
        <f>[2]Fjärrvärmeproduktion!$S$2679</f>
        <v>0</v>
      </c>
      <c r="I23" s="109">
        <f>[2]Fjärrvärmeproduktion!$N$2680</f>
        <v>0</v>
      </c>
      <c r="J23" s="109">
        <f>[2]Fjärrvärmeproduktion!$T$2678</f>
        <v>0</v>
      </c>
      <c r="K23" s="109">
        <f>[2]Fjärrvärmeproduktion!$U$2676</f>
        <v>0</v>
      </c>
      <c r="L23" s="109">
        <f>[2]Fjärrvärmeproduktion!$V$2676</f>
        <v>0</v>
      </c>
      <c r="M23" s="109">
        <f>[2]Fjärrvärmeproduktion!$W$2679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40028</v>
      </c>
      <c r="C24" s="109">
        <f t="shared" ref="C24:O24" si="3">SUM(C18:C23)</f>
        <v>0</v>
      </c>
      <c r="D24" s="109">
        <f t="shared" si="3"/>
        <v>249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42010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42259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100 GWh</v>
      </c>
      <c r="T25" s="42">
        <f>C$44</f>
        <v>0.42019653530703266</v>
      </c>
      <c r="U25" s="36"/>
    </row>
    <row r="26" spans="1:34" ht="15.6">
      <c r="B26" s="108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62 GWh</v>
      </c>
      <c r="T26" s="42">
        <f>D$44</f>
        <v>0.26021660674951091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3 GWh</v>
      </c>
      <c r="T28" s="42">
        <f>F$44</f>
        <v>1.2241424731618792E-2</v>
      </c>
      <c r="U28" s="36"/>
    </row>
    <row r="29" spans="1:34" ht="15.6">
      <c r="A29" s="79" t="str">
        <f>A2</f>
        <v>1497 Hjo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11 GWh</v>
      </c>
      <c r="T29" s="42">
        <f>G$44</f>
        <v>4.5726644379535747E-2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62 GWh</v>
      </c>
      <c r="T30" s="42">
        <f>H$44</f>
        <v>0.26161878883230183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8">
        <f>[2]Slutanvändning!$N$3815</f>
        <v>0</v>
      </c>
      <c r="C32" s="118">
        <f>[2]Slutanvändning!$N$3816</f>
        <v>13093.18301188387</v>
      </c>
      <c r="D32" s="108">
        <f>[2]Slutanvändning!$N$3809</f>
        <v>9192</v>
      </c>
      <c r="E32" s="109">
        <f>[2]Slutanvändning!$Q$3810</f>
        <v>0</v>
      </c>
      <c r="F32" s="108">
        <f>[2]Slutanvändning!$N$3811</f>
        <v>0</v>
      </c>
      <c r="G32" s="109">
        <f>[2]Slutanvändning!$N$3812</f>
        <v>2130</v>
      </c>
      <c r="H32" s="108">
        <f>[2]Slutanvändning!$N$3813</f>
        <v>0</v>
      </c>
      <c r="I32" s="109">
        <f>[2]Slutanvändning!$N$3814</f>
        <v>0</v>
      </c>
      <c r="J32" s="109">
        <v>0</v>
      </c>
      <c r="K32" s="109">
        <f>[2]Slutanvändning!$T$3810</f>
        <v>0</v>
      </c>
      <c r="L32" s="109">
        <f>[2]Slutanvändning!$U$3810</f>
        <v>0</v>
      </c>
      <c r="M32" s="109"/>
      <c r="N32" s="109">
        <v>0</v>
      </c>
      <c r="O32" s="109">
        <v>0</v>
      </c>
      <c r="P32" s="142">
        <f t="shared" ref="P32:P38" si="4">SUM(B32:N32)</f>
        <v>24415.18301188387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8">
        <f>[2]Slutanvändning!$N$3824</f>
        <v>3403</v>
      </c>
      <c r="C33" s="118">
        <f>[2]Slutanvändning!$N$3825</f>
        <v>19485.81698811613</v>
      </c>
      <c r="D33" s="108">
        <f>[2]Slutanvändning!$N$3818</f>
        <v>1684</v>
      </c>
      <c r="E33" s="109">
        <f>[2]Slutanvändning!$Q$3819</f>
        <v>0</v>
      </c>
      <c r="F33" s="118">
        <f>[2]Slutanvändning!$N$3820</f>
        <v>2907.3174817279214</v>
      </c>
      <c r="G33" s="109">
        <f>[2]Slutanvändning!$N$3821</f>
        <v>0</v>
      </c>
      <c r="H33" s="118">
        <f>[2]Slutanvändning!$N$3822</f>
        <v>2907.3174817279214</v>
      </c>
      <c r="I33" s="109">
        <f>[2]Slutanvändning!$N$3823</f>
        <v>0</v>
      </c>
      <c r="J33" s="109">
        <v>0</v>
      </c>
      <c r="K33" s="109">
        <f>[2]Slutanvändning!$T$3819</f>
        <v>0</v>
      </c>
      <c r="L33" s="109">
        <f>[2]Slutanvändning!$U$3819</f>
        <v>0</v>
      </c>
      <c r="M33" s="109"/>
      <c r="N33" s="109">
        <v>0</v>
      </c>
      <c r="O33" s="109">
        <v>0</v>
      </c>
      <c r="P33" s="142">
        <f t="shared" si="4"/>
        <v>30387.451951571973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8">
        <f>[2]Slutanvändning!$N$3833</f>
        <v>5135</v>
      </c>
      <c r="C34" s="108">
        <f>[2]Slutanvändning!$N$3834</f>
        <v>10396</v>
      </c>
      <c r="D34" s="108">
        <f>[2]Slutanvändning!$N$3827</f>
        <v>185</v>
      </c>
      <c r="E34" s="109">
        <f>[2]Slutanvändning!$Q$3828</f>
        <v>0</v>
      </c>
      <c r="F34" s="108">
        <f>[2]Slutanvändning!$N$3829</f>
        <v>0</v>
      </c>
      <c r="G34" s="109">
        <f>[2]Slutanvändning!$N$3830</f>
        <v>0</v>
      </c>
      <c r="H34" s="108">
        <f>[2]Slutanvändning!$N$3831</f>
        <v>0</v>
      </c>
      <c r="I34" s="109">
        <f>[2]Slutanvändning!$N$3832</f>
        <v>0</v>
      </c>
      <c r="J34" s="109">
        <v>0</v>
      </c>
      <c r="K34" s="109">
        <f>[2]Slutanvändning!$T$3828</f>
        <v>0</v>
      </c>
      <c r="L34" s="109">
        <f>[2]Slutanvändning!$U$3828</f>
        <v>0</v>
      </c>
      <c r="M34" s="109"/>
      <c r="N34" s="109">
        <v>0</v>
      </c>
      <c r="O34" s="109">
        <v>0</v>
      </c>
      <c r="P34" s="109">
        <f t="shared" si="4"/>
        <v>15716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8">
        <f>[2]Slutanvändning!$N$3842</f>
        <v>0</v>
      </c>
      <c r="C35" s="108">
        <f>[2]Slutanvändning!$N$3843</f>
        <v>215</v>
      </c>
      <c r="D35" s="108">
        <f>[2]Slutanvändning!$N$3836</f>
        <v>47095</v>
      </c>
      <c r="E35" s="109">
        <f>[2]Slutanvändning!$Q$3837</f>
        <v>0</v>
      </c>
      <c r="F35" s="108">
        <f>[2]Slutanvändning!$N$3838</f>
        <v>0</v>
      </c>
      <c r="G35" s="109">
        <f>[2]Slutanvändning!$N$3839</f>
        <v>8730</v>
      </c>
      <c r="H35" s="108">
        <f>[2]Slutanvändning!$N$3840</f>
        <v>0</v>
      </c>
      <c r="I35" s="109">
        <f>[2]Slutanvändning!$N$3841</f>
        <v>0</v>
      </c>
      <c r="J35" s="109">
        <v>0</v>
      </c>
      <c r="K35" s="109">
        <f>[2]Slutanvändning!$T$3837</f>
        <v>0</v>
      </c>
      <c r="L35" s="109">
        <f>[2]Slutanvändning!$U$3837</f>
        <v>0</v>
      </c>
      <c r="M35" s="109"/>
      <c r="N35" s="109">
        <v>0</v>
      </c>
      <c r="O35" s="109">
        <v>0</v>
      </c>
      <c r="P35" s="109">
        <f>SUM(B35:N35)</f>
        <v>56040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8">
        <f>[2]Slutanvändning!$N$3851</f>
        <v>3788</v>
      </c>
      <c r="C36" s="108">
        <f>[2]Slutanvändning!$N$3852</f>
        <v>13023</v>
      </c>
      <c r="D36" s="108">
        <f>[2]Slutanvändning!$N$3845</f>
        <v>3326</v>
      </c>
      <c r="E36" s="109">
        <f>[2]Slutanvändning!$Q$3846</f>
        <v>0</v>
      </c>
      <c r="F36" s="108">
        <f>[2]Slutanvändning!$N$3847</f>
        <v>0</v>
      </c>
      <c r="G36" s="109">
        <f>[2]Slutanvändning!$N$3848</f>
        <v>0</v>
      </c>
      <c r="H36" s="108">
        <f>[2]Slutanvändning!$N$3849</f>
        <v>0</v>
      </c>
      <c r="I36" s="109">
        <f>[2]Slutanvändning!$N$3850</f>
        <v>0</v>
      </c>
      <c r="J36" s="109">
        <v>0</v>
      </c>
      <c r="K36" s="109">
        <f>[2]Slutanvändning!$T$3846</f>
        <v>0</v>
      </c>
      <c r="L36" s="109">
        <f>[2]Slutanvändning!$U$3846</f>
        <v>0</v>
      </c>
      <c r="M36" s="109"/>
      <c r="N36" s="109">
        <v>0</v>
      </c>
      <c r="O36" s="109">
        <v>0</v>
      </c>
      <c r="P36" s="109">
        <f t="shared" si="4"/>
        <v>20137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8">
        <f>[2]Slutanvändning!$N$3860</f>
        <v>8274</v>
      </c>
      <c r="C37" s="108">
        <f>[2]Slutanvändning!$N$3861</f>
        <v>29218</v>
      </c>
      <c r="D37" s="108">
        <f>[2]Slutanvändning!$N$3854</f>
        <v>55</v>
      </c>
      <c r="E37" s="109">
        <f>[2]Slutanvändning!$Q$3855</f>
        <v>0</v>
      </c>
      <c r="F37" s="108">
        <f>[2]Slutanvändning!$N$3856</f>
        <v>0</v>
      </c>
      <c r="G37" s="109">
        <f>[2]Slutanvändning!$N$3857</f>
        <v>0</v>
      </c>
      <c r="H37" s="118">
        <f>[2]Slutanvändning!$N$3858</f>
        <v>17216.6983698775</v>
      </c>
      <c r="I37" s="109">
        <f>[2]Slutanvändning!$N$3859</f>
        <v>0</v>
      </c>
      <c r="J37" s="109">
        <v>0</v>
      </c>
      <c r="K37" s="109">
        <f>[2]Slutanvändning!$T$3855</f>
        <v>0</v>
      </c>
      <c r="L37" s="109">
        <f>[2]Slutanvändning!$U$3855</f>
        <v>0</v>
      </c>
      <c r="M37" s="109"/>
      <c r="N37" s="109">
        <v>0</v>
      </c>
      <c r="O37" s="109">
        <v>0</v>
      </c>
      <c r="P37" s="142">
        <f t="shared" si="4"/>
        <v>54763.6983698775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8">
        <f>[2]Slutanvändning!$N$3869</f>
        <v>13358</v>
      </c>
      <c r="C38" s="108">
        <f>[2]Slutanvändning!$N$3870</f>
        <v>4256</v>
      </c>
      <c r="D38" s="108">
        <f>[2]Slutanvändning!$N$3863</f>
        <v>15</v>
      </c>
      <c r="E38" s="109">
        <f>[2]Slutanvändning!$Q$3864</f>
        <v>0</v>
      </c>
      <c r="F38" s="108">
        <f>[2]Slutanvändning!$N$3865</f>
        <v>0</v>
      </c>
      <c r="G38" s="109">
        <f>[2]Slutanvändning!$N$3866</f>
        <v>0</v>
      </c>
      <c r="H38" s="108">
        <f>[2]Slutanvändning!$N$3867</f>
        <v>0</v>
      </c>
      <c r="I38" s="109">
        <f>[2]Slutanvändning!$N$3868</f>
        <v>0</v>
      </c>
      <c r="J38" s="109">
        <v>0</v>
      </c>
      <c r="K38" s="109">
        <f>[2]Slutanvändning!$T$3864</f>
        <v>0</v>
      </c>
      <c r="L38" s="109">
        <f>[2]Slutanvändning!$U$3864</f>
        <v>0</v>
      </c>
      <c r="M38" s="109"/>
      <c r="N38" s="109">
        <v>0</v>
      </c>
      <c r="O38" s="109">
        <v>0</v>
      </c>
      <c r="P38" s="109">
        <f t="shared" si="4"/>
        <v>17629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8">
        <f>[2]Slutanvändning!$N$3878</f>
        <v>0</v>
      </c>
      <c r="C39" s="118">
        <f>[2]Slutanvändning!$N$3879</f>
        <v>2716.6666666666665</v>
      </c>
      <c r="D39" s="108">
        <f>[2]Slutanvändning!$N$3872</f>
        <v>0</v>
      </c>
      <c r="E39" s="109">
        <f>[2]Slutanvändning!$Q$3873</f>
        <v>0</v>
      </c>
      <c r="F39" s="108">
        <f>[2]Slutanvändning!$N$3874</f>
        <v>0</v>
      </c>
      <c r="G39" s="109">
        <f>[2]Slutanvändning!$N$3875</f>
        <v>0</v>
      </c>
      <c r="H39" s="108">
        <f>[2]Slutanvändning!$N$3876</f>
        <v>0</v>
      </c>
      <c r="I39" s="109">
        <f>[2]Slutanvändning!$N$3877</f>
        <v>0</v>
      </c>
      <c r="J39" s="109">
        <v>0</v>
      </c>
      <c r="K39" s="109">
        <f>[2]Slutanvändning!$T$3873</f>
        <v>0</v>
      </c>
      <c r="L39" s="109">
        <f>[2]Slutanvändning!$U$3873</f>
        <v>0</v>
      </c>
      <c r="M39" s="109"/>
      <c r="N39" s="109">
        <v>0</v>
      </c>
      <c r="O39" s="109">
        <v>0</v>
      </c>
      <c r="P39" s="142">
        <f>SUM(B39:N39)</f>
        <v>2716.6666666666665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33958</v>
      </c>
      <c r="C40" s="142">
        <f t="shared" ref="C40:O40" si="5">SUM(C32:C39)</f>
        <v>92403.666666666672</v>
      </c>
      <c r="D40" s="109">
        <f t="shared" si="5"/>
        <v>61552</v>
      </c>
      <c r="E40" s="109">
        <f t="shared" si="5"/>
        <v>0</v>
      </c>
      <c r="F40" s="142">
        <f>SUM(F32:F39)</f>
        <v>2907.3174817279214</v>
      </c>
      <c r="G40" s="109">
        <f t="shared" si="5"/>
        <v>10860</v>
      </c>
      <c r="H40" s="109">
        <f t="shared" si="5"/>
        <v>20124.015851605422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221805.00000000003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13 GWh</v>
      </c>
      <c r="T41" s="64"/>
    </row>
    <row r="42" spans="1:47">
      <c r="A42" s="46" t="s">
        <v>43</v>
      </c>
      <c r="B42" s="113">
        <f>B39+B38+B37</f>
        <v>21632</v>
      </c>
      <c r="C42" s="113">
        <f>C39+C38+C37</f>
        <v>36190.666666666664</v>
      </c>
      <c r="D42" s="113">
        <f>D39+D38+D37</f>
        <v>70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17216.6983698775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75109.365036544172</v>
      </c>
      <c r="Q42" s="34"/>
      <c r="R42" s="41" t="s">
        <v>41</v>
      </c>
      <c r="S42" s="11" t="str">
        <f>ROUND(P42/1000,0) &amp;" GWh"</f>
        <v>75 GWh</v>
      </c>
      <c r="T42" s="42">
        <f>P42/P40</f>
        <v>0.3386279165778236</v>
      </c>
    </row>
    <row r="43" spans="1:47">
      <c r="A43" s="47" t="s">
        <v>45</v>
      </c>
      <c r="B43" s="115"/>
      <c r="C43" s="116">
        <f>C40+C24-C7+C46</f>
        <v>99795.96</v>
      </c>
      <c r="D43" s="116">
        <f t="shared" ref="D43:O43" si="7">D11+D24+D40</f>
        <v>61801</v>
      </c>
      <c r="E43" s="116">
        <f t="shared" si="7"/>
        <v>0</v>
      </c>
      <c r="F43" s="116">
        <f t="shared" si="7"/>
        <v>2907.3174817279214</v>
      </c>
      <c r="G43" s="116">
        <f t="shared" si="7"/>
        <v>10860</v>
      </c>
      <c r="H43" s="116">
        <f t="shared" si="7"/>
        <v>62134.015851605422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237498.29333333336</v>
      </c>
      <c r="Q43" s="34"/>
      <c r="R43" s="41" t="s">
        <v>42</v>
      </c>
      <c r="S43" s="11" t="str">
        <f>ROUND(P36/1000,0) &amp;" GWh"</f>
        <v>20 GWh</v>
      </c>
      <c r="T43" s="63">
        <f>P36/P40</f>
        <v>9.0786952503324983E-2</v>
      </c>
    </row>
    <row r="44" spans="1:47">
      <c r="A44" s="47" t="s">
        <v>46</v>
      </c>
      <c r="B44" s="97"/>
      <c r="C44" s="104">
        <f>C43/$P$43</f>
        <v>0.42019653530703266</v>
      </c>
      <c r="D44" s="104">
        <f t="shared" ref="D44:P44" si="8">D43/$P$43</f>
        <v>0.26021660674951091</v>
      </c>
      <c r="E44" s="104">
        <f t="shared" si="8"/>
        <v>0</v>
      </c>
      <c r="F44" s="104">
        <f t="shared" si="8"/>
        <v>1.2241424731618792E-2</v>
      </c>
      <c r="G44" s="104">
        <f t="shared" si="8"/>
        <v>4.5726644379535747E-2</v>
      </c>
      <c r="H44" s="104">
        <f t="shared" si="8"/>
        <v>0.26161878883230183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16 GWh</v>
      </c>
      <c r="T44" s="42">
        <f>P34/P40</f>
        <v>7.0855030319424708E-2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24 GWh</v>
      </c>
      <c r="T45" s="42">
        <f>P32/P40</f>
        <v>0.11007498934597447</v>
      </c>
      <c r="U45" s="36"/>
    </row>
    <row r="46" spans="1:47">
      <c r="A46" s="48" t="s">
        <v>49</v>
      </c>
      <c r="B46" s="68">
        <f>B24-B40</f>
        <v>6070</v>
      </c>
      <c r="C46" s="68">
        <f>(C40+C24)*0.08</f>
        <v>7392.293333333334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30 GWh</v>
      </c>
      <c r="T46" s="63">
        <f>P33/P40</f>
        <v>0.13700075269525921</v>
      </c>
      <c r="U46" s="36"/>
    </row>
    <row r="47" spans="1:47">
      <c r="A47" s="48" t="s">
        <v>51</v>
      </c>
      <c r="B47" s="98">
        <f>B46/B24</f>
        <v>0.15164384930548616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56 GWh</v>
      </c>
      <c r="T47" s="63">
        <f>P35/P40</f>
        <v>0.25265435855819296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222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8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92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[2]Solceller!$C$4</f>
        <v>617.5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[2]Elproduktion!$N$42</f>
        <v>0</v>
      </c>
      <c r="D7" s="90">
        <f>[2]Elproduktion!$N$43</f>
        <v>0</v>
      </c>
      <c r="E7" s="90">
        <f>[2]Elproduktion!$Q$44</f>
        <v>0</v>
      </c>
      <c r="F7" s="90">
        <f>[2]Elproduktion!$N$45</f>
        <v>0</v>
      </c>
      <c r="G7" s="90">
        <f>[2]Elproduktion!$R$46</f>
        <v>0</v>
      </c>
      <c r="H7" s="90">
        <f>[2]Elproduktion!$S$47</f>
        <v>0</v>
      </c>
      <c r="I7" s="90">
        <f>[2]Elproduktion!$N$48</f>
        <v>0</v>
      </c>
      <c r="J7" s="90">
        <f>[2]Elproduktion!$T$46</f>
        <v>0</v>
      </c>
      <c r="K7" s="90">
        <f>[2]Elproduktion!$U$44</f>
        <v>0</v>
      </c>
      <c r="L7" s="90">
        <f>[2]Elproduktion!$V$44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[2]Elproduktion!$N$50</f>
        <v>0</v>
      </c>
      <c r="D8" s="90">
        <f>[2]Elproduktion!$N$51</f>
        <v>0</v>
      </c>
      <c r="E8" s="90">
        <f>[2]Elproduktion!$Q$52</f>
        <v>0</v>
      </c>
      <c r="F8" s="90">
        <f>[2]Elproduktion!$N$53</f>
        <v>0</v>
      </c>
      <c r="G8" s="90">
        <f>[2]Elproduktion!$R$54</f>
        <v>0</v>
      </c>
      <c r="H8" s="90">
        <f>[2]Elproduktion!$S$55</f>
        <v>0</v>
      </c>
      <c r="I8" s="90">
        <f>[2]Elproduktion!$N$56</f>
        <v>0</v>
      </c>
      <c r="J8" s="90">
        <f>[2]Elproduktion!$T$54</f>
        <v>0</v>
      </c>
      <c r="K8" s="90">
        <f>[2]Elproduktion!$U$52</f>
        <v>0</v>
      </c>
      <c r="L8" s="90">
        <f>[2]Elproduktion!$V$52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[2]Elproduktion!$N$58</f>
        <v>1804</v>
      </c>
      <c r="D9" s="90">
        <f>[2]Elproduktion!$N$59</f>
        <v>0</v>
      </c>
      <c r="E9" s="90">
        <f>[2]Elproduktion!$Q$60</f>
        <v>0</v>
      </c>
      <c r="F9" s="90">
        <f>[2]Elproduktion!$N$61</f>
        <v>0</v>
      </c>
      <c r="G9" s="90">
        <f>[2]Elproduktion!$R$62</f>
        <v>0</v>
      </c>
      <c r="H9" s="90">
        <f>[2]Elproduktion!$S$63</f>
        <v>0</v>
      </c>
      <c r="I9" s="90">
        <f>[2]Elproduktion!$N$64</f>
        <v>0</v>
      </c>
      <c r="J9" s="90">
        <f>[2]Elproduktion!$T$62</f>
        <v>0</v>
      </c>
      <c r="K9" s="90">
        <f>[2]Elproduktion!$U$60</f>
        <v>0</v>
      </c>
      <c r="L9" s="90">
        <f>[2]Elproduktion!$V$60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[2]Elproduktion!$N$66</f>
        <v>0</v>
      </c>
      <c r="D10" s="90">
        <f>[2]Elproduktion!$N$67</f>
        <v>0</v>
      </c>
      <c r="E10" s="90">
        <f>[2]Elproduktion!$Q$68</f>
        <v>0</v>
      </c>
      <c r="F10" s="90">
        <f>[2]Elproduktion!$N$69</f>
        <v>0</v>
      </c>
      <c r="G10" s="90">
        <f>[2]Elproduktion!$R$70</f>
        <v>0</v>
      </c>
      <c r="H10" s="90">
        <f>[2]Elproduktion!$S$71</f>
        <v>0</v>
      </c>
      <c r="I10" s="90">
        <f>[2]Elproduktion!$N$72</f>
        <v>0</v>
      </c>
      <c r="J10" s="90">
        <f>[2]Elproduktion!$T$70</f>
        <v>0</v>
      </c>
      <c r="K10" s="90">
        <f>[2]Elproduktion!$U$68</f>
        <v>0</v>
      </c>
      <c r="L10" s="90">
        <f>[2]Elproduktion!$V$68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2421.5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1401 Härryda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90">
        <f>[2]Fjärrvärmeproduktion!$N$58</f>
        <v>0</v>
      </c>
      <c r="C18" s="90"/>
      <c r="D18" s="90">
        <f>[2]Fjärrvärmeproduktion!$N$59</f>
        <v>0</v>
      </c>
      <c r="E18" s="90">
        <f>[2]Fjärrvärmeproduktion!$Q$60</f>
        <v>0</v>
      </c>
      <c r="F18" s="90">
        <f>[2]Fjärrvärmeproduktion!$N$61</f>
        <v>0</v>
      </c>
      <c r="G18" s="90">
        <f>[2]Fjärrvärmeproduktion!$R$62</f>
        <v>0</v>
      </c>
      <c r="H18" s="90">
        <f>[2]Fjärrvärmeproduktion!$S$63</f>
        <v>0</v>
      </c>
      <c r="I18" s="90">
        <f>[2]Fjärrvärmeproduktion!$N$64</f>
        <v>0</v>
      </c>
      <c r="J18" s="90">
        <f>[2]Fjärrvärmeproduktion!$T$62</f>
        <v>0</v>
      </c>
      <c r="K18" s="90">
        <f>[2]Fjärrvärmeproduktion!$U$60</f>
        <v>0</v>
      </c>
      <c r="L18" s="90">
        <f>[2]Fjärrvärmeproduktion!$V$60</f>
        <v>0</v>
      </c>
      <c r="M18" s="90">
        <f>[2]Fjärrvärmeproduktion!$W$63</f>
        <v>0</v>
      </c>
      <c r="N18" s="90"/>
      <c r="O18" s="90"/>
      <c r="P18" s="90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0">
        <f>[2]Fjärrvärmeproduktion!$N$66+[2]Fjärrvärmeproduktion!$N$98</f>
        <v>73087</v>
      </c>
      <c r="C19" s="90"/>
      <c r="D19" s="90">
        <f>[2]Fjärrvärmeproduktion!$N$67</f>
        <v>1234</v>
      </c>
      <c r="E19" s="90">
        <f>[2]Fjärrvärmeproduktion!$Q$68</f>
        <v>0</v>
      </c>
      <c r="F19" s="90">
        <f>[2]Fjärrvärmeproduktion!$N$69</f>
        <v>0</v>
      </c>
      <c r="G19" s="90">
        <f>[2]Fjärrvärmeproduktion!$R$70</f>
        <v>0</v>
      </c>
      <c r="H19" s="90">
        <f>[2]Fjärrvärmeproduktion!$S$71</f>
        <v>71423</v>
      </c>
      <c r="I19" s="90">
        <f>[2]Fjärrvärmeproduktion!$N$72</f>
        <v>0</v>
      </c>
      <c r="J19" s="90">
        <f>[2]Fjärrvärmeproduktion!$T$70</f>
        <v>0</v>
      </c>
      <c r="K19" s="90">
        <f>[2]Fjärrvärmeproduktion!$U$68</f>
        <v>0</v>
      </c>
      <c r="L19" s="90">
        <f>[2]Fjärrvärmeproduktion!$V$68</f>
        <v>0</v>
      </c>
      <c r="M19" s="90">
        <f>[2]Fjärrvärmeproduktion!$W$71</f>
        <v>0</v>
      </c>
      <c r="N19" s="90"/>
      <c r="O19" s="90"/>
      <c r="P19" s="90">
        <f t="shared" ref="P19:P24" si="2">SUM(C19:O19)</f>
        <v>72657</v>
      </c>
      <c r="Q19" s="4"/>
      <c r="R19" s="4"/>
      <c r="S19" s="4"/>
      <c r="T19" s="4"/>
    </row>
    <row r="20" spans="1:34" ht="15.6">
      <c r="A20" s="5" t="s">
        <v>20</v>
      </c>
      <c r="B20" s="90">
        <f>[2]Fjärrvärmeproduktion!$N$74</f>
        <v>0</v>
      </c>
      <c r="C20" s="90"/>
      <c r="D20" s="90">
        <f>[2]Fjärrvärmeproduktion!$N$75</f>
        <v>0</v>
      </c>
      <c r="E20" s="90">
        <f>[2]Fjärrvärmeproduktion!$Q$76</f>
        <v>0</v>
      </c>
      <c r="F20" s="90">
        <f>[2]Fjärrvärmeproduktion!$N$77</f>
        <v>0</v>
      </c>
      <c r="G20" s="90">
        <f>[2]Fjärrvärmeproduktion!$R$78</f>
        <v>0</v>
      </c>
      <c r="H20" s="90">
        <f>[2]Fjärrvärmeproduktion!$S$79</f>
        <v>0</v>
      </c>
      <c r="I20" s="90">
        <f>[2]Fjärrvärmeproduktion!$N$80</f>
        <v>0</v>
      </c>
      <c r="J20" s="90">
        <f>[2]Fjärrvärmeproduktion!$T$78</f>
        <v>0</v>
      </c>
      <c r="K20" s="90">
        <f>[2]Fjärrvärmeproduktion!$U$76</f>
        <v>0</v>
      </c>
      <c r="L20" s="90">
        <f>[2]Fjärrvärmeproduktion!$V$76</f>
        <v>0</v>
      </c>
      <c r="M20" s="90">
        <f>[2]Fjärrvärmeproduktion!$W$79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90">
        <f>[2]Fjärrvärmeproduktion!$N$82</f>
        <v>0</v>
      </c>
      <c r="C21" s="90"/>
      <c r="D21" s="90">
        <f>[2]Fjärrvärmeproduktion!$N$83</f>
        <v>0</v>
      </c>
      <c r="E21" s="90">
        <f>[2]Fjärrvärmeproduktion!$Q$84</f>
        <v>0</v>
      </c>
      <c r="F21" s="90">
        <f>[2]Fjärrvärmeproduktion!$N$85</f>
        <v>0</v>
      </c>
      <c r="G21" s="90">
        <f>[2]Fjärrvärmeproduktion!$R$86</f>
        <v>0</v>
      </c>
      <c r="H21" s="90">
        <f>[2]Fjärrvärmeproduktion!$S$87</f>
        <v>0</v>
      </c>
      <c r="I21" s="90">
        <f>[2]Fjärrvärmeproduktion!$N$88</f>
        <v>0</v>
      </c>
      <c r="J21" s="90">
        <f>[2]Fjärrvärmeproduktion!$T$86</f>
        <v>0</v>
      </c>
      <c r="K21" s="90">
        <f>[2]Fjärrvärmeproduktion!$U$84</f>
        <v>0</v>
      </c>
      <c r="L21" s="90">
        <f>[2]Fjärrvärmeproduktion!$V$84</f>
        <v>0</v>
      </c>
      <c r="M21" s="90">
        <f>[2]Fjärrvärmeproduktion!$W$87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90">
        <f>[2]Fjärrvärmeproduktion!$N$90</f>
        <v>0</v>
      </c>
      <c r="C22" s="90"/>
      <c r="D22" s="90">
        <f>[2]Fjärrvärmeproduktion!$N$91</f>
        <v>0</v>
      </c>
      <c r="E22" s="90">
        <f>[2]Fjärrvärmeproduktion!$Q$92</f>
        <v>0</v>
      </c>
      <c r="F22" s="90">
        <f>[2]Fjärrvärmeproduktion!$N$93</f>
        <v>0</v>
      </c>
      <c r="G22" s="90">
        <f>[2]Fjärrvärmeproduktion!$R$94</f>
        <v>0</v>
      </c>
      <c r="H22" s="90">
        <f>[2]Fjärrvärmeproduktion!$S$95</f>
        <v>0</v>
      </c>
      <c r="I22" s="90">
        <f>[2]Fjärrvärmeproduktion!$N$96</f>
        <v>0</v>
      </c>
      <c r="J22" s="90">
        <f>[2]Fjärrvärmeproduktion!$T$94</f>
        <v>0</v>
      </c>
      <c r="K22" s="90">
        <f>[2]Fjärrvärmeproduktion!$U$92</f>
        <v>0</v>
      </c>
      <c r="L22" s="90">
        <f>[2]Fjärrvärmeproduktion!$V$92</f>
        <v>0</v>
      </c>
      <c r="M22" s="90">
        <f>[2]Fjärrvärmeproduktion!$W$95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793 GWh</v>
      </c>
      <c r="T22" s="38"/>
      <c r="U22" s="36"/>
    </row>
    <row r="23" spans="1:34" ht="15.6">
      <c r="A23" s="5" t="s">
        <v>23</v>
      </c>
      <c r="B23" s="90">
        <v>0</v>
      </c>
      <c r="C23" s="90"/>
      <c r="D23" s="90">
        <f>[2]Fjärrvärmeproduktion!$N$99</f>
        <v>0</v>
      </c>
      <c r="E23" s="90">
        <f>[2]Fjärrvärmeproduktion!$Q$100</f>
        <v>0</v>
      </c>
      <c r="F23" s="90">
        <f>[2]Fjärrvärmeproduktion!$N$101</f>
        <v>0</v>
      </c>
      <c r="G23" s="90">
        <f>[2]Fjärrvärmeproduktion!$R$102</f>
        <v>0</v>
      </c>
      <c r="H23" s="90">
        <f>[2]Fjärrvärmeproduktion!$S$103</f>
        <v>0</v>
      </c>
      <c r="I23" s="90">
        <f>[2]Fjärrvärmeproduktion!$N$104</f>
        <v>0</v>
      </c>
      <c r="J23" s="90">
        <f>[2]Fjärrvärmeproduktion!$T$102</f>
        <v>0</v>
      </c>
      <c r="K23" s="90">
        <f>[2]Fjärrvärmeproduktion!$U$100</f>
        <v>0</v>
      </c>
      <c r="L23" s="90">
        <f>[2]Fjärrvärmeproduktion!$V$100</f>
        <v>0</v>
      </c>
      <c r="M23" s="90">
        <f>[2]Fjärrvärmeproduktion!$W$103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90">
        <f>SUM(B18:B23)</f>
        <v>73087</v>
      </c>
      <c r="C24" s="90">
        <f t="shared" ref="C24:O24" si="3">SUM(C18:C23)</f>
        <v>0</v>
      </c>
      <c r="D24" s="90">
        <f t="shared" si="3"/>
        <v>1234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71423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90">
        <f t="shared" si="2"/>
        <v>72657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369 GWh</v>
      </c>
      <c r="T25" s="42">
        <f>C$44</f>
        <v>0.46534831756828832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266 GWh</v>
      </c>
      <c r="T26" s="42">
        <f>D$44</f>
        <v>0.33538541117861898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4 GWh</v>
      </c>
      <c r="T28" s="42">
        <f>F$44</f>
        <v>4.7553970098063603E-3</v>
      </c>
      <c r="U28" s="36"/>
    </row>
    <row r="29" spans="1:34" ht="15.6">
      <c r="A29" s="79" t="str">
        <f>A2</f>
        <v>1401 Härryda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55 GWh</v>
      </c>
      <c r="T29" s="42">
        <f>G$44</f>
        <v>6.9949745670772334E-2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99 GWh</v>
      </c>
      <c r="T30" s="42">
        <f>H$44</f>
        <v>0.12456112857251408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[2]Slutanvändning!$N$89</f>
        <v>0</v>
      </c>
      <c r="C32" s="105">
        <f>[2]Slutanvändning!$N$90</f>
        <v>1799</v>
      </c>
      <c r="D32" s="90">
        <f>[2]Slutanvändning!$N$83</f>
        <v>578</v>
      </c>
      <c r="E32" s="90">
        <f>[2]Slutanvändning!$Q$84</f>
        <v>0</v>
      </c>
      <c r="F32" s="90">
        <f>[2]Slutanvändning!$N$85</f>
        <v>0</v>
      </c>
      <c r="G32" s="90">
        <f>[2]Slutanvändning!$N$86</f>
        <v>134</v>
      </c>
      <c r="H32" s="90">
        <f>[2]Slutanvändning!$N$87</f>
        <v>0</v>
      </c>
      <c r="I32" s="90">
        <f>[2]Slutanvändning!$N$88</f>
        <v>0</v>
      </c>
      <c r="J32" s="90">
        <v>0</v>
      </c>
      <c r="K32" s="90">
        <f>[2]Slutanvändning!$T$84</f>
        <v>0</v>
      </c>
      <c r="L32" s="90">
        <f>[2]Slutanvändning!$U$84</f>
        <v>0</v>
      </c>
      <c r="M32" s="90"/>
      <c r="N32" s="90">
        <v>0</v>
      </c>
      <c r="O32" s="90">
        <v>0</v>
      </c>
      <c r="P32" s="90">
        <f t="shared" ref="P32:P38" si="4">SUM(B32:N32)</f>
        <v>2511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[2]Slutanvändning!$N$98</f>
        <v>2099</v>
      </c>
      <c r="C33" s="125">
        <f>[2]Slutanvändning!$N$99</f>
        <v>46503.833333333314</v>
      </c>
      <c r="D33" s="90">
        <f>[2]Slutanvändning!$N$92</f>
        <v>1438</v>
      </c>
      <c r="E33" s="90">
        <f>[2]Slutanvändning!$Q$93</f>
        <v>0</v>
      </c>
      <c r="F33" s="90">
        <f>[2]Slutanvändning!$N$94</f>
        <v>3770</v>
      </c>
      <c r="G33" s="90">
        <f>[2]Slutanvändning!$N$95</f>
        <v>0</v>
      </c>
      <c r="H33" s="90">
        <f>[2]Slutanvändning!$N$96</f>
        <v>100</v>
      </c>
      <c r="I33" s="90">
        <f>[2]Slutanvändning!$N$97</f>
        <v>0</v>
      </c>
      <c r="J33" s="90">
        <v>0</v>
      </c>
      <c r="K33" s="90">
        <f>[2]Slutanvändning!$T$93</f>
        <v>0</v>
      </c>
      <c r="L33" s="90">
        <f>[2]Slutanvändning!$U$93</f>
        <v>0</v>
      </c>
      <c r="M33" s="90"/>
      <c r="N33" s="90">
        <v>0</v>
      </c>
      <c r="O33" s="90">
        <v>0</v>
      </c>
      <c r="P33" s="145">
        <f t="shared" si="4"/>
        <v>53910.833333333314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[2]Slutanvändning!$N$107</f>
        <v>10077</v>
      </c>
      <c r="C34" s="105">
        <f>[2]Slutanvändning!$N$108</f>
        <v>23841</v>
      </c>
      <c r="D34" s="90">
        <f>[2]Slutanvändning!$N$101</f>
        <v>980</v>
      </c>
      <c r="E34" s="90">
        <f>[2]Slutanvändning!$Q$102</f>
        <v>0</v>
      </c>
      <c r="F34" s="90">
        <f>[2]Slutanvändning!$N$103</f>
        <v>0</v>
      </c>
      <c r="G34" s="90">
        <f>[2]Slutanvändning!$N$104</f>
        <v>0</v>
      </c>
      <c r="H34" s="90">
        <f>[2]Slutanvändning!$N$105</f>
        <v>0</v>
      </c>
      <c r="I34" s="90">
        <f>[2]Slutanvändning!$N$106</f>
        <v>0</v>
      </c>
      <c r="J34" s="90">
        <v>0</v>
      </c>
      <c r="K34" s="90">
        <f>[2]Slutanvändning!$T$102</f>
        <v>0</v>
      </c>
      <c r="L34" s="90">
        <f>[2]Slutanvändning!$U$102</f>
        <v>0</v>
      </c>
      <c r="M34" s="90"/>
      <c r="N34" s="90">
        <v>0</v>
      </c>
      <c r="O34" s="90">
        <v>0</v>
      </c>
      <c r="P34" s="90">
        <f t="shared" si="4"/>
        <v>34898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[2]Slutanvändning!$N$116</f>
        <v>0</v>
      </c>
      <c r="C35" s="105">
        <f>[2]Slutanvändning!$N$117</f>
        <v>314</v>
      </c>
      <c r="D35" s="90">
        <f>[2]Slutanvändning!$N$110</f>
        <v>260491</v>
      </c>
      <c r="E35" s="90">
        <f>[2]Slutanvändning!$Q$111</f>
        <v>0</v>
      </c>
      <c r="F35" s="90">
        <f>[2]Slutanvändning!$N$112</f>
        <v>0</v>
      </c>
      <c r="G35" s="90">
        <f>[2]Slutanvändning!$N$113</f>
        <v>55321</v>
      </c>
      <c r="H35" s="90">
        <f>[2]Slutanvändning!$N$114</f>
        <v>0</v>
      </c>
      <c r="I35" s="90">
        <f>[2]Slutanvändning!$N$115</f>
        <v>0</v>
      </c>
      <c r="J35" s="90">
        <v>0</v>
      </c>
      <c r="K35" s="90">
        <f>[2]Slutanvändning!$T$111</f>
        <v>0</v>
      </c>
      <c r="L35" s="90">
        <f>[2]Slutanvändning!$U$111</f>
        <v>0</v>
      </c>
      <c r="M35" s="90"/>
      <c r="N35" s="90">
        <v>0</v>
      </c>
      <c r="O35" s="90">
        <v>0</v>
      </c>
      <c r="P35" s="90">
        <f>SUM(B35:N35)</f>
        <v>316126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[2]Slutanvändning!$N$125</f>
        <v>11977</v>
      </c>
      <c r="C36" s="105">
        <f>[2]Slutanvändning!$N$126</f>
        <v>98000</v>
      </c>
      <c r="D36" s="90">
        <f>[2]Slutanvändning!$N$119</f>
        <v>796</v>
      </c>
      <c r="E36" s="90">
        <f>[2]Slutanvändning!$Q$120</f>
        <v>0</v>
      </c>
      <c r="F36" s="90">
        <f>[2]Slutanvändning!$N$121</f>
        <v>0</v>
      </c>
      <c r="G36" s="90">
        <f>[2]Slutanvändning!$N$122</f>
        <v>0</v>
      </c>
      <c r="H36" s="90">
        <f>[2]Slutanvändning!$N$123</f>
        <v>0</v>
      </c>
      <c r="I36" s="90">
        <f>[2]Slutanvändning!$N$124</f>
        <v>0</v>
      </c>
      <c r="J36" s="90">
        <v>0</v>
      </c>
      <c r="K36" s="90">
        <f>[2]Slutanvändning!$T$120</f>
        <v>0</v>
      </c>
      <c r="L36" s="90">
        <f>[2]Slutanvändning!$U$120</f>
        <v>0</v>
      </c>
      <c r="M36" s="90"/>
      <c r="N36" s="90">
        <v>0</v>
      </c>
      <c r="O36" s="90">
        <v>0</v>
      </c>
      <c r="P36" s="90">
        <f t="shared" si="4"/>
        <v>110773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[2]Slutanvändning!$N$134</f>
        <v>11256</v>
      </c>
      <c r="C37" s="105">
        <f>[2]Slutanvändning!$N$135</f>
        <v>144997</v>
      </c>
      <c r="D37" s="90">
        <f>[2]Slutanvändning!$N$128</f>
        <v>366</v>
      </c>
      <c r="E37" s="90">
        <f>[2]Slutanvändning!$Q$129</f>
        <v>0</v>
      </c>
      <c r="F37" s="90">
        <f>[2]Slutanvändning!$N$130</f>
        <v>0</v>
      </c>
      <c r="G37" s="90">
        <f>[2]Slutanvändning!$N$131</f>
        <v>0</v>
      </c>
      <c r="H37" s="90">
        <f>[2]Slutanvändning!$N$132</f>
        <v>27227</v>
      </c>
      <c r="I37" s="90">
        <f>[2]Slutanvändning!$N$133</f>
        <v>0</v>
      </c>
      <c r="J37" s="90">
        <v>0</v>
      </c>
      <c r="K37" s="90">
        <f>[2]Slutanvändning!$T$129</f>
        <v>0</v>
      </c>
      <c r="L37" s="90">
        <f>[2]Slutanvändning!$U$129</f>
        <v>0</v>
      </c>
      <c r="M37" s="90"/>
      <c r="N37" s="90">
        <v>0</v>
      </c>
      <c r="O37" s="90">
        <v>0</v>
      </c>
      <c r="P37" s="90">
        <f t="shared" si="4"/>
        <v>183846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[2]Slutanvändning!$N$143</f>
        <v>25876</v>
      </c>
      <c r="C38" s="105">
        <f>[2]Slutanvändning!$N$144</f>
        <v>13735</v>
      </c>
      <c r="D38" s="90">
        <f>[2]Slutanvändning!$N$137</f>
        <v>5</v>
      </c>
      <c r="E38" s="90">
        <f>[2]Slutanvändning!$Q$138</f>
        <v>0</v>
      </c>
      <c r="F38" s="90">
        <f>[2]Slutanvändning!$N$139</f>
        <v>0</v>
      </c>
      <c r="G38" s="90">
        <f>[2]Slutanvändning!$N$140</f>
        <v>0</v>
      </c>
      <c r="H38" s="90">
        <f>[2]Slutanvändning!$N$141</f>
        <v>0</v>
      </c>
      <c r="I38" s="90">
        <f>[2]Slutanvändning!$N$142</f>
        <v>0</v>
      </c>
      <c r="J38" s="90">
        <v>0</v>
      </c>
      <c r="K38" s="90">
        <f>[2]Slutanvändning!$T$138</f>
        <v>0</v>
      </c>
      <c r="L38" s="90">
        <f>[2]Slutanvändning!$U$138</f>
        <v>0</v>
      </c>
      <c r="M38" s="90"/>
      <c r="N38" s="90">
        <v>0</v>
      </c>
      <c r="O38" s="90">
        <v>0</v>
      </c>
      <c r="P38" s="90">
        <f t="shared" si="4"/>
        <v>39616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[2]Slutanvändning!$N$152</f>
        <v>0</v>
      </c>
      <c r="C39" s="125">
        <f>[2]Slutanvändning!$N$153</f>
        <v>12403.166666666666</v>
      </c>
      <c r="D39" s="90">
        <f>[2]Slutanvändning!$N$146</f>
        <v>0</v>
      </c>
      <c r="E39" s="90">
        <f>[2]Slutanvändning!$Q$147</f>
        <v>0</v>
      </c>
      <c r="F39" s="90">
        <f>[2]Slutanvändning!$N$148</f>
        <v>0</v>
      </c>
      <c r="G39" s="90">
        <f>[2]Slutanvändning!$N$149</f>
        <v>0</v>
      </c>
      <c r="H39" s="90">
        <f>[2]Slutanvändning!$N$150</f>
        <v>0</v>
      </c>
      <c r="I39" s="90">
        <f>[2]Slutanvändning!$N$151</f>
        <v>0</v>
      </c>
      <c r="J39" s="90">
        <v>0</v>
      </c>
      <c r="K39" s="90">
        <f>[2]Slutanvändning!$T$147</f>
        <v>0</v>
      </c>
      <c r="L39" s="90">
        <f>[2]Slutanvändning!$U$147</f>
        <v>0</v>
      </c>
      <c r="M39" s="90"/>
      <c r="N39" s="90">
        <v>0</v>
      </c>
      <c r="O39" s="90">
        <v>0</v>
      </c>
      <c r="P39" s="145">
        <f>SUM(B39:N39)</f>
        <v>12403.166666666666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61285</v>
      </c>
      <c r="C40" s="90">
        <f t="shared" ref="C40:O40" si="5">SUM(C32:C39)</f>
        <v>341593</v>
      </c>
      <c r="D40" s="90">
        <f t="shared" si="5"/>
        <v>264654</v>
      </c>
      <c r="E40" s="90">
        <f t="shared" si="5"/>
        <v>0</v>
      </c>
      <c r="F40" s="90">
        <f>SUM(F32:F39)</f>
        <v>3770</v>
      </c>
      <c r="G40" s="90">
        <f t="shared" si="5"/>
        <v>55455</v>
      </c>
      <c r="H40" s="90">
        <f t="shared" si="5"/>
        <v>27327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754084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39 GWh</v>
      </c>
      <c r="T41" s="64"/>
    </row>
    <row r="42" spans="1:47">
      <c r="A42" s="46" t="s">
        <v>43</v>
      </c>
      <c r="B42" s="95">
        <f>B39+B38+B37</f>
        <v>37132</v>
      </c>
      <c r="C42" s="95">
        <f>C39+C38+C37</f>
        <v>171135.16666666666</v>
      </c>
      <c r="D42" s="95">
        <f>D39+D38+D37</f>
        <v>371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27227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235865.16666666666</v>
      </c>
      <c r="Q42" s="34"/>
      <c r="R42" s="41" t="s">
        <v>41</v>
      </c>
      <c r="S42" s="11" t="str">
        <f>ROUND(P42/1000,0) &amp;" GWh"</f>
        <v>236 GWh</v>
      </c>
      <c r="T42" s="42">
        <f>P42/P40</f>
        <v>0.31278367750365565</v>
      </c>
    </row>
    <row r="43" spans="1:47">
      <c r="A43" s="47" t="s">
        <v>45</v>
      </c>
      <c r="B43" s="121"/>
      <c r="C43" s="122">
        <f>C40+C24-C7+C46</f>
        <v>368920.44</v>
      </c>
      <c r="D43" s="122">
        <f t="shared" ref="D43:O43" si="7">D11+D24+D40</f>
        <v>265888</v>
      </c>
      <c r="E43" s="122">
        <f t="shared" si="7"/>
        <v>0</v>
      </c>
      <c r="F43" s="122">
        <f t="shared" si="7"/>
        <v>3770</v>
      </c>
      <c r="G43" s="122">
        <f t="shared" si="7"/>
        <v>55455</v>
      </c>
      <c r="H43" s="122">
        <f t="shared" si="7"/>
        <v>98750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792783.44</v>
      </c>
      <c r="Q43" s="34"/>
      <c r="R43" s="41" t="s">
        <v>42</v>
      </c>
      <c r="S43" s="11" t="str">
        <f>ROUND(P36/1000,0) &amp;" GWh"</f>
        <v>111 GWh</v>
      </c>
      <c r="T43" s="63">
        <f>P36/P40</f>
        <v>0.14689742787275689</v>
      </c>
    </row>
    <row r="44" spans="1:47">
      <c r="A44" s="47" t="s">
        <v>46</v>
      </c>
      <c r="B44" s="97"/>
      <c r="C44" s="104">
        <f>C43/$P$43</f>
        <v>0.46534831756828832</v>
      </c>
      <c r="D44" s="104">
        <f t="shared" ref="D44:P44" si="8">D43/$P$43</f>
        <v>0.33538541117861898</v>
      </c>
      <c r="E44" s="104">
        <f t="shared" si="8"/>
        <v>0</v>
      </c>
      <c r="F44" s="104">
        <f t="shared" si="8"/>
        <v>4.7553970098063603E-3</v>
      </c>
      <c r="G44" s="104">
        <f t="shared" si="8"/>
        <v>6.9949745670772334E-2</v>
      </c>
      <c r="H44" s="104">
        <f t="shared" si="8"/>
        <v>0.12456112857251408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35 GWh</v>
      </c>
      <c r="T44" s="42">
        <f>P34/P40</f>
        <v>4.6278663915425865E-2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3 GWh</v>
      </c>
      <c r="T45" s="42">
        <f>P32/P40</f>
        <v>3.329867760090388E-3</v>
      </c>
      <c r="U45" s="36"/>
    </row>
    <row r="46" spans="1:47">
      <c r="A46" s="48" t="s">
        <v>49</v>
      </c>
      <c r="B46" s="68">
        <f>B24-B40</f>
        <v>11802</v>
      </c>
      <c r="C46" s="68">
        <f>(C40+C24)*0.08</f>
        <v>27327.440000000002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54 GWh</v>
      </c>
      <c r="T46" s="63">
        <f>P33/P40</f>
        <v>7.1491814351363134E-2</v>
      </c>
      <c r="U46" s="36"/>
    </row>
    <row r="47" spans="1:47">
      <c r="A47" s="48" t="s">
        <v>51</v>
      </c>
      <c r="B47" s="98">
        <f>B46/B24</f>
        <v>0.16147878555693898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316 GWh</v>
      </c>
      <c r="T47" s="63">
        <f>P35/P40</f>
        <v>0.41921854859670804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754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3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93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[2]Solceller!$C$21</f>
        <v>104.5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[2]Elproduktion!$N$722</f>
        <v>0</v>
      </c>
      <c r="D7" s="90">
        <f>[2]Elproduktion!$N$723</f>
        <v>0</v>
      </c>
      <c r="E7" s="90">
        <f>[2]Elproduktion!$Q$724</f>
        <v>0</v>
      </c>
      <c r="F7" s="90">
        <f>[2]Elproduktion!$N$725</f>
        <v>0</v>
      </c>
      <c r="G7" s="90">
        <f>[2]Elproduktion!$R$726</f>
        <v>0</v>
      </c>
      <c r="H7" s="90">
        <f>[2]Elproduktion!$S$727</f>
        <v>0</v>
      </c>
      <c r="I7" s="90">
        <f>[2]Elproduktion!$N$728</f>
        <v>0</v>
      </c>
      <c r="J7" s="90">
        <f>[2]Elproduktion!$T$726</f>
        <v>0</v>
      </c>
      <c r="K7" s="90">
        <f>[2]Elproduktion!$U$724</f>
        <v>0</v>
      </c>
      <c r="L7" s="90">
        <f>[2]Elproduktion!$V$724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[2]Elproduktion!$N$730</f>
        <v>0</v>
      </c>
      <c r="D8" s="90">
        <f>[2]Elproduktion!$N$731</f>
        <v>0</v>
      </c>
      <c r="E8" s="90">
        <f>[2]Elproduktion!$Q$732</f>
        <v>0</v>
      </c>
      <c r="F8" s="90">
        <f>[2]Elproduktion!$N$733</f>
        <v>0</v>
      </c>
      <c r="G8" s="90">
        <f>[2]Elproduktion!$R$734</f>
        <v>0</v>
      </c>
      <c r="H8" s="90">
        <f>[2]Elproduktion!$S$735</f>
        <v>0</v>
      </c>
      <c r="I8" s="90">
        <f>[2]Elproduktion!$N$736</f>
        <v>0</v>
      </c>
      <c r="J8" s="90">
        <f>[2]Elproduktion!$T$734</f>
        <v>0</v>
      </c>
      <c r="K8" s="90">
        <f>[2]Elproduktion!$U$732</f>
        <v>0</v>
      </c>
      <c r="L8" s="90">
        <f>[2]Elproduktion!$V$732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[2]Elproduktion!$N$738</f>
        <v>2809</v>
      </c>
      <c r="D9" s="90">
        <f>[2]Elproduktion!$N$739</f>
        <v>0</v>
      </c>
      <c r="E9" s="90">
        <f>[2]Elproduktion!$Q$740</f>
        <v>0</v>
      </c>
      <c r="F9" s="90">
        <f>[2]Elproduktion!$N$741</f>
        <v>0</v>
      </c>
      <c r="G9" s="90">
        <f>[2]Elproduktion!$R$742</f>
        <v>0</v>
      </c>
      <c r="H9" s="90">
        <f>[2]Elproduktion!$S$743</f>
        <v>0</v>
      </c>
      <c r="I9" s="90">
        <f>[2]Elproduktion!$N$744</f>
        <v>0</v>
      </c>
      <c r="J9" s="90">
        <f>[2]Elproduktion!$T$742</f>
        <v>0</v>
      </c>
      <c r="K9" s="90">
        <f>[2]Elproduktion!$U$740</f>
        <v>0</v>
      </c>
      <c r="L9" s="90">
        <f>[2]Elproduktion!$V$740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[2]Elproduktion!$N$746</f>
        <v>10350.969187675069</v>
      </c>
      <c r="D10" s="90">
        <f>[2]Elproduktion!$N$747</f>
        <v>0</v>
      </c>
      <c r="E10" s="90">
        <f>[2]Elproduktion!$Q$748</f>
        <v>0</v>
      </c>
      <c r="F10" s="90">
        <f>[2]Elproduktion!$N$749</f>
        <v>0</v>
      </c>
      <c r="G10" s="90">
        <f>[2]Elproduktion!$R$750</f>
        <v>0</v>
      </c>
      <c r="H10" s="90">
        <f>[2]Elproduktion!$S$751</f>
        <v>0</v>
      </c>
      <c r="I10" s="90">
        <f>[2]Elproduktion!$N$752</f>
        <v>0</v>
      </c>
      <c r="J10" s="90">
        <f>[2]Elproduktion!$T$750</f>
        <v>0</v>
      </c>
      <c r="K10" s="90">
        <f>[2]Elproduktion!$U$748</f>
        <v>0</v>
      </c>
      <c r="L10" s="90">
        <f>[2]Elproduktion!$V$748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13264.469187675069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1446 Karlsborg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7">
        <f>[2]Fjärrvärmeproduktion!$N$1010</f>
        <v>0</v>
      </c>
      <c r="C18" s="90"/>
      <c r="D18" s="127">
        <f>[2]Fjärrvärmeproduktion!$N$1011</f>
        <v>0</v>
      </c>
      <c r="E18" s="90">
        <f>[2]Fjärrvärmeproduktion!$Q$1012</f>
        <v>0</v>
      </c>
      <c r="F18" s="90">
        <f>[2]Fjärrvärmeproduktion!$N$1013</f>
        <v>0</v>
      </c>
      <c r="G18" s="90">
        <f>[2]Fjärrvärmeproduktion!$R$1014</f>
        <v>0</v>
      </c>
      <c r="H18" s="106">
        <f>[2]Fjärrvärmeproduktion!$S$1015</f>
        <v>0</v>
      </c>
      <c r="I18" s="90">
        <f>[2]Fjärrvärmeproduktion!$N$1016</f>
        <v>0</v>
      </c>
      <c r="J18" s="90">
        <f>[2]Fjärrvärmeproduktion!$T$1014</f>
        <v>0</v>
      </c>
      <c r="K18" s="90">
        <f>[2]Fjärrvärmeproduktion!$U$1012</f>
        <v>0</v>
      </c>
      <c r="L18" s="90">
        <f>[2]Fjärrvärmeproduktion!$V$1012</f>
        <v>0</v>
      </c>
      <c r="M18" s="90">
        <f>[2]Fjärrvärmeproduktion!$W$1015</f>
        <v>0</v>
      </c>
      <c r="N18" s="90"/>
      <c r="O18" s="90"/>
      <c r="P18" s="106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5">
        <f>[2]Fjärrvärmeproduktion!$N$1018</f>
        <v>16600</v>
      </c>
      <c r="C19" s="90"/>
      <c r="D19" s="105">
        <f>[2]Fjärrvärmeproduktion!$N$1019</f>
        <v>279</v>
      </c>
      <c r="E19" s="90">
        <f>[2]Fjärrvärmeproduktion!$Q$1020</f>
        <v>0</v>
      </c>
      <c r="F19" s="90">
        <f>[2]Fjärrvärmeproduktion!$N$1021</f>
        <v>0</v>
      </c>
      <c r="G19" s="90">
        <f>[2]Fjärrvärmeproduktion!$R$1022</f>
        <v>0</v>
      </c>
      <c r="H19" s="90">
        <f>[2]Fjärrvärmeproduktion!$S$1023</f>
        <v>16600</v>
      </c>
      <c r="I19" s="90">
        <f>[2]Fjärrvärmeproduktion!$N$1024</f>
        <v>0</v>
      </c>
      <c r="J19" s="90">
        <f>[2]Fjärrvärmeproduktion!$T$1022</f>
        <v>0</v>
      </c>
      <c r="K19" s="90">
        <f>[2]Fjärrvärmeproduktion!$U$1020</f>
        <v>0</v>
      </c>
      <c r="L19" s="90">
        <f>[2]Fjärrvärmeproduktion!$V$1020</f>
        <v>0</v>
      </c>
      <c r="M19" s="90">
        <f>[2]Fjärrvärmeproduktion!$W$1023</f>
        <v>0</v>
      </c>
      <c r="N19" s="90"/>
      <c r="O19" s="90"/>
      <c r="P19" s="90">
        <f t="shared" ref="P19:P24" si="2">SUM(C19:O19)</f>
        <v>16879</v>
      </c>
      <c r="Q19" s="4"/>
      <c r="R19" s="4"/>
      <c r="S19" s="4"/>
      <c r="T19" s="4"/>
    </row>
    <row r="20" spans="1:34" ht="15.6">
      <c r="A20" s="5" t="s">
        <v>20</v>
      </c>
      <c r="B20" s="148">
        <f>[2]Fjärrvärmeproduktion!$N$1026</f>
        <v>0</v>
      </c>
      <c r="C20" s="90"/>
      <c r="D20" s="105">
        <f>[2]Fjärrvärmeproduktion!$N$1027</f>
        <v>0</v>
      </c>
      <c r="E20" s="90">
        <f>[2]Fjärrvärmeproduktion!$Q$1028</f>
        <v>0</v>
      </c>
      <c r="F20" s="90">
        <f>[2]Fjärrvärmeproduktion!$N$1029</f>
        <v>0</v>
      </c>
      <c r="G20" s="90">
        <f>[2]Fjärrvärmeproduktion!$R$1030</f>
        <v>0</v>
      </c>
      <c r="H20" s="90">
        <f>[2]Fjärrvärmeproduktion!$S$1031</f>
        <v>0</v>
      </c>
      <c r="I20" s="90">
        <f>[2]Fjärrvärmeproduktion!$N$1032</f>
        <v>0</v>
      </c>
      <c r="J20" s="90">
        <f>[2]Fjärrvärmeproduktion!$T$1030</f>
        <v>0</v>
      </c>
      <c r="K20" s="90">
        <f>[2]Fjärrvärmeproduktion!$U$1028</f>
        <v>0</v>
      </c>
      <c r="L20" s="90">
        <f>[2]Fjärrvärmeproduktion!$V$1028</f>
        <v>0</v>
      </c>
      <c r="M20" s="90">
        <f>[2]Fjärrvärmeproduktion!$W$1031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48">
        <f>[2]Fjärrvärmeproduktion!$N$1034</f>
        <v>0</v>
      </c>
      <c r="C21" s="90"/>
      <c r="D21" s="105">
        <f>[2]Fjärrvärmeproduktion!$N$1035</f>
        <v>0</v>
      </c>
      <c r="E21" s="90">
        <f>[2]Fjärrvärmeproduktion!$Q$1036</f>
        <v>0</v>
      </c>
      <c r="F21" s="90">
        <f>[2]Fjärrvärmeproduktion!$N$1037</f>
        <v>0</v>
      </c>
      <c r="G21" s="90">
        <f>[2]Fjärrvärmeproduktion!$R$1038</f>
        <v>0</v>
      </c>
      <c r="H21" s="90">
        <f>[2]Fjärrvärmeproduktion!$S$1039</f>
        <v>0</v>
      </c>
      <c r="I21" s="90">
        <f>[2]Fjärrvärmeproduktion!$N$1040</f>
        <v>0</v>
      </c>
      <c r="J21" s="90">
        <f>[2]Fjärrvärmeproduktion!$T$1038</f>
        <v>0</v>
      </c>
      <c r="K21" s="90">
        <f>[2]Fjärrvärmeproduktion!$U$1036</f>
        <v>0</v>
      </c>
      <c r="L21" s="90">
        <f>[2]Fjärrvärmeproduktion!$V$1036</f>
        <v>0</v>
      </c>
      <c r="M21" s="90">
        <f>[2]Fjärrvärmeproduktion!$W$1039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48">
        <f>[2]Fjärrvärmeproduktion!$N$1042</f>
        <v>300</v>
      </c>
      <c r="C22" s="90"/>
      <c r="D22" s="105">
        <f>[2]Fjärrvärmeproduktion!$N$1043</f>
        <v>0</v>
      </c>
      <c r="E22" s="90">
        <f>[2]Fjärrvärmeproduktion!$Q$1044</f>
        <v>0</v>
      </c>
      <c r="F22" s="90">
        <f>[2]Fjärrvärmeproduktion!$N$1045</f>
        <v>0</v>
      </c>
      <c r="G22" s="90">
        <f>[2]Fjärrvärmeproduktion!$R$1046</f>
        <v>0</v>
      </c>
      <c r="H22" s="90">
        <f>[2]Fjärrvärmeproduktion!$S$1047</f>
        <v>0</v>
      </c>
      <c r="I22" s="90">
        <f>[2]Fjärrvärmeproduktion!$N$1048</f>
        <v>0</v>
      </c>
      <c r="J22" s="90">
        <f>[2]Fjärrvärmeproduktion!$T$1046</f>
        <v>0</v>
      </c>
      <c r="K22" s="90">
        <f>[2]Fjärrvärmeproduktion!$U$1044</f>
        <v>0</v>
      </c>
      <c r="L22" s="90">
        <f>[2]Fjärrvärmeproduktion!$V$1044</f>
        <v>0</v>
      </c>
      <c r="M22" s="90">
        <f>[2]Fjärrvärmeproduktion!$W$1047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182 GWh</v>
      </c>
      <c r="T22" s="38"/>
      <c r="U22" s="36"/>
    </row>
    <row r="23" spans="1:34" ht="15.6">
      <c r="A23" s="5" t="s">
        <v>23</v>
      </c>
      <c r="B23" s="148">
        <f>[2]Fjärrvärmeproduktion!$N$1050</f>
        <v>0</v>
      </c>
      <c r="C23" s="90"/>
      <c r="D23" s="105">
        <f>[2]Fjärrvärmeproduktion!$N$1051</f>
        <v>0</v>
      </c>
      <c r="E23" s="90">
        <f>[2]Fjärrvärmeproduktion!$Q$1052</f>
        <v>0</v>
      </c>
      <c r="F23" s="90">
        <f>[2]Fjärrvärmeproduktion!$N$1053</f>
        <v>0</v>
      </c>
      <c r="G23" s="90">
        <f>[2]Fjärrvärmeproduktion!$R$1054</f>
        <v>0</v>
      </c>
      <c r="H23" s="90">
        <f>[2]Fjärrvärmeproduktion!$S$1055</f>
        <v>0</v>
      </c>
      <c r="I23" s="90">
        <f>[2]Fjärrvärmeproduktion!$N$1056</f>
        <v>0</v>
      </c>
      <c r="J23" s="90">
        <f>[2]Fjärrvärmeproduktion!$T$1054</f>
        <v>0</v>
      </c>
      <c r="K23" s="90">
        <f>[2]Fjärrvärmeproduktion!$U$1052</f>
        <v>0</v>
      </c>
      <c r="L23" s="90">
        <f>[2]Fjärrvärmeproduktion!$V$1052</f>
        <v>0</v>
      </c>
      <c r="M23" s="90">
        <f>[2]Fjärrvärmeproduktion!$W$1055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51">
        <f>SUM(B18:B23)</f>
        <v>16900</v>
      </c>
      <c r="C24" s="90">
        <f t="shared" ref="C24:O24" si="3">SUM(C18:C23)</f>
        <v>0</v>
      </c>
      <c r="D24" s="90">
        <f t="shared" si="3"/>
        <v>279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106">
        <f t="shared" si="3"/>
        <v>16600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51">
        <f t="shared" si="2"/>
        <v>16879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8"/>
      <c r="Q25" s="31"/>
      <c r="R25" s="85" t="str">
        <f>C30</f>
        <v>El</v>
      </c>
      <c r="S25" s="61" t="str">
        <f>ROUND(C43/1000,0) &amp;" GWh"</f>
        <v>86 GWh</v>
      </c>
      <c r="T25" s="42">
        <f>C$44</f>
        <v>0.47262392220838556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57 GWh</v>
      </c>
      <c r="T26" s="42">
        <f>D$44</f>
        <v>0.31305456947063454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8.2637944214759939E-6</v>
      </c>
      <c r="U28" s="36"/>
    </row>
    <row r="29" spans="1:34" ht="15.6">
      <c r="A29" s="79" t="str">
        <f>A2</f>
        <v>1446 Karlsborg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 GWh</v>
      </c>
      <c r="T29" s="42">
        <f>G$44</f>
        <v>4.4371066847045101E-2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31 GWh</v>
      </c>
      <c r="T30" s="42">
        <f>H$44</f>
        <v>0.16994217767951331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[2]Slutanvändning!$N$1466</f>
        <v>0</v>
      </c>
      <c r="C32" s="105">
        <f>[2]Slutanvändning!$N$1467</f>
        <v>2618</v>
      </c>
      <c r="D32" s="90">
        <f>[2]Slutanvändning!$N$1460</f>
        <v>1452</v>
      </c>
      <c r="E32" s="90">
        <f>[2]Slutanvändning!$Q$1461</f>
        <v>0</v>
      </c>
      <c r="F32" s="105">
        <f>[2]Slutanvändning!$N$1462</f>
        <v>0</v>
      </c>
      <c r="G32" s="90">
        <f>[2]Slutanvändning!$N$1463</f>
        <v>337</v>
      </c>
      <c r="H32" s="90">
        <f>[2]Slutanvändning!$N$1464</f>
        <v>0</v>
      </c>
      <c r="I32" s="90">
        <f>[2]Slutanvändning!$N$1465</f>
        <v>0</v>
      </c>
      <c r="J32" s="90">
        <v>0</v>
      </c>
      <c r="K32" s="90">
        <f>[2]Slutanvändning!$T$1461</f>
        <v>0</v>
      </c>
      <c r="L32" s="90">
        <f>[2]Slutanvändning!$U$1461</f>
        <v>0</v>
      </c>
      <c r="M32" s="90"/>
      <c r="N32" s="90">
        <v>0</v>
      </c>
      <c r="O32" s="90">
        <v>0</v>
      </c>
      <c r="P32" s="90">
        <f t="shared" ref="P32:P38" si="4">SUM(B32:N32)</f>
        <v>4407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[2]Slutanvändning!$N$1475</f>
        <v>297</v>
      </c>
      <c r="C33" s="125">
        <f>[2]Slutanvändning!$N$1476</f>
        <v>9416.5</v>
      </c>
      <c r="D33" s="90">
        <f>[2]Slutanvändning!$N$1469</f>
        <v>1994</v>
      </c>
      <c r="E33" s="90">
        <f>[2]Slutanvändning!$Q$1470</f>
        <v>0</v>
      </c>
      <c r="F33" s="125">
        <f>[2]Slutanvändning!$N$1471</f>
        <v>1.5</v>
      </c>
      <c r="G33" s="90">
        <f>[2]Slutanvändning!$N$1472</f>
        <v>0</v>
      </c>
      <c r="H33" s="90">
        <f>[2]Slutanvändning!$N$1473</f>
        <v>0</v>
      </c>
      <c r="I33" s="90">
        <f>[2]Slutanvändning!$N$1474</f>
        <v>0</v>
      </c>
      <c r="J33" s="90">
        <v>0</v>
      </c>
      <c r="K33" s="90">
        <f>[2]Slutanvändning!$T$1470</f>
        <v>0</v>
      </c>
      <c r="L33" s="90">
        <f>[2]Slutanvändning!$U$1470</f>
        <v>0</v>
      </c>
      <c r="M33" s="90"/>
      <c r="N33" s="90">
        <v>0</v>
      </c>
      <c r="O33" s="90">
        <v>0</v>
      </c>
      <c r="P33" s="90">
        <f t="shared" si="4"/>
        <v>11709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[2]Slutanvändning!$N$1484</f>
        <v>4333</v>
      </c>
      <c r="C34" s="105">
        <f>[2]Slutanvändning!$N$1485</f>
        <v>20085</v>
      </c>
      <c r="D34" s="90">
        <f>[2]Slutanvändning!$N$1478</f>
        <v>1494</v>
      </c>
      <c r="E34" s="90">
        <f>[2]Slutanvändning!$Q$1479</f>
        <v>0</v>
      </c>
      <c r="F34" s="105">
        <f>[2]Slutanvändning!$N$1480</f>
        <v>0</v>
      </c>
      <c r="G34" s="90">
        <f>[2]Slutanvändning!$N$1481</f>
        <v>0</v>
      </c>
      <c r="H34" s="90">
        <f>[2]Slutanvändning!$N$1482</f>
        <v>0</v>
      </c>
      <c r="I34" s="90">
        <f>[2]Slutanvändning!$N$1483</f>
        <v>0</v>
      </c>
      <c r="J34" s="90">
        <v>0</v>
      </c>
      <c r="K34" s="90">
        <f>[2]Slutanvändning!$T$1479</f>
        <v>0</v>
      </c>
      <c r="L34" s="90">
        <f>[2]Slutanvändning!$U$1479</f>
        <v>0</v>
      </c>
      <c r="M34" s="90"/>
      <c r="N34" s="90">
        <v>0</v>
      </c>
      <c r="O34" s="90">
        <v>0</v>
      </c>
      <c r="P34" s="90">
        <f t="shared" si="4"/>
        <v>25912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[2]Slutanvändning!$N$1493</f>
        <v>0</v>
      </c>
      <c r="C35" s="105">
        <f>[2]Slutanvändning!$N$1494</f>
        <v>252</v>
      </c>
      <c r="D35" s="90">
        <f>[2]Slutanvändning!$N$1487</f>
        <v>51430</v>
      </c>
      <c r="E35" s="90">
        <f>[2]Slutanvändning!$Q$1488</f>
        <v>0</v>
      </c>
      <c r="F35" s="105">
        <f>[2]Slutanvändning!$N$1489</f>
        <v>0</v>
      </c>
      <c r="G35" s="90">
        <f>[2]Slutanvändning!$N$1490</f>
        <v>7717</v>
      </c>
      <c r="H35" s="90">
        <f>[2]Slutanvändning!$N$1491</f>
        <v>0</v>
      </c>
      <c r="I35" s="90">
        <f>[2]Slutanvändning!$N$1492</f>
        <v>0</v>
      </c>
      <c r="J35" s="90">
        <v>0</v>
      </c>
      <c r="K35" s="90">
        <f>[2]Slutanvändning!$T$1488</f>
        <v>0</v>
      </c>
      <c r="L35" s="90">
        <f>[2]Slutanvändning!$U$1488</f>
        <v>0</v>
      </c>
      <c r="M35" s="90"/>
      <c r="N35" s="90">
        <v>0</v>
      </c>
      <c r="O35" s="90">
        <v>0</v>
      </c>
      <c r="P35" s="90">
        <f>SUM(B35:N35)</f>
        <v>59399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[2]Slutanvändning!$N$1502</f>
        <v>587</v>
      </c>
      <c r="C36" s="105">
        <f>[2]Slutanvändning!$N$1503</f>
        <v>11600</v>
      </c>
      <c r="D36" s="90">
        <f>[2]Slutanvändning!$N$1496</f>
        <v>83</v>
      </c>
      <c r="E36" s="90">
        <f>[2]Slutanvändning!$Q$1497</f>
        <v>0</v>
      </c>
      <c r="F36" s="105">
        <f>[2]Slutanvändning!$N$1498</f>
        <v>0</v>
      </c>
      <c r="G36" s="90">
        <f>[2]Slutanvändning!$N$1499</f>
        <v>0</v>
      </c>
      <c r="H36" s="90">
        <f>[2]Slutanvändning!$N$1500</f>
        <v>0</v>
      </c>
      <c r="I36" s="90">
        <f>[2]Slutanvändning!$N$1501</f>
        <v>0</v>
      </c>
      <c r="J36" s="90">
        <v>0</v>
      </c>
      <c r="K36" s="90">
        <f>[2]Slutanvändning!$T$1497</f>
        <v>0</v>
      </c>
      <c r="L36" s="90">
        <f>[2]Slutanvändning!$U$1497</f>
        <v>0</v>
      </c>
      <c r="M36" s="90"/>
      <c r="N36" s="90">
        <v>0</v>
      </c>
      <c r="O36" s="90">
        <v>0</v>
      </c>
      <c r="P36" s="90">
        <f t="shared" si="4"/>
        <v>12270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[2]Slutanvändning!$N$1511</f>
        <v>1045</v>
      </c>
      <c r="C37" s="105">
        <f>[2]Slutanvändning!$N$1512</f>
        <v>30696</v>
      </c>
      <c r="D37" s="90">
        <f>[2]Slutanvändning!$N$1505</f>
        <v>92</v>
      </c>
      <c r="E37" s="90">
        <f>[2]Slutanvändning!$Q$1506</f>
        <v>0</v>
      </c>
      <c r="F37" s="105">
        <f>[2]Slutanvändning!$N$1507</f>
        <v>0</v>
      </c>
      <c r="G37" s="90">
        <f>[2]Slutanvändning!$N$1508</f>
        <v>0</v>
      </c>
      <c r="H37" s="90">
        <f>[2]Slutanvändning!$N$1509</f>
        <v>14247</v>
      </c>
      <c r="I37" s="90">
        <f>[2]Slutanvändning!$N$1510</f>
        <v>0</v>
      </c>
      <c r="J37" s="90">
        <v>0</v>
      </c>
      <c r="K37" s="90">
        <f>[2]Slutanvändning!$T$1506</f>
        <v>0</v>
      </c>
      <c r="L37" s="90">
        <f>[2]Slutanvändning!$U$1506</f>
        <v>0</v>
      </c>
      <c r="M37" s="90"/>
      <c r="N37" s="90">
        <v>0</v>
      </c>
      <c r="O37" s="90">
        <v>0</v>
      </c>
      <c r="P37" s="90">
        <f t="shared" si="4"/>
        <v>46080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[2]Slutanvändning!$N$1520</f>
        <v>9238</v>
      </c>
      <c r="C38" s="105">
        <f>[2]Slutanvändning!$N$1521</f>
        <v>3106</v>
      </c>
      <c r="D38" s="90">
        <f>[2]Slutanvändning!$N$1514</f>
        <v>0</v>
      </c>
      <c r="E38" s="90">
        <f>[2]Slutanvändning!$Q$1515</f>
        <v>0</v>
      </c>
      <c r="F38" s="105">
        <f>[2]Slutanvändning!$N$1516</f>
        <v>0</v>
      </c>
      <c r="G38" s="90">
        <f>[2]Slutanvändning!$N$1517</f>
        <v>0</v>
      </c>
      <c r="H38" s="90">
        <f>[2]Slutanvändning!$N$1518</f>
        <v>0</v>
      </c>
      <c r="I38" s="90">
        <f>[2]Slutanvändning!$N$1519</f>
        <v>0</v>
      </c>
      <c r="J38" s="90">
        <v>0</v>
      </c>
      <c r="K38" s="90">
        <f>[2]Slutanvändning!$T$1515</f>
        <v>0</v>
      </c>
      <c r="L38" s="90">
        <f>[2]Slutanvändning!$U$1515</f>
        <v>0</v>
      </c>
      <c r="M38" s="90"/>
      <c r="N38" s="90">
        <v>0</v>
      </c>
      <c r="O38" s="90">
        <v>0</v>
      </c>
      <c r="P38" s="90">
        <f t="shared" si="4"/>
        <v>12344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[2]Slutanvändning!$N$1529</f>
        <v>0</v>
      </c>
      <c r="C39" s="105">
        <f>[2]Slutanvändning!$N$1530</f>
        <v>1660</v>
      </c>
      <c r="D39" s="90">
        <f>[2]Slutanvändning!$N$1523</f>
        <v>0</v>
      </c>
      <c r="E39" s="90">
        <f>[2]Slutanvändning!$Q$1524</f>
        <v>0</v>
      </c>
      <c r="F39" s="105">
        <f>[2]Slutanvändning!$N$1525</f>
        <v>0</v>
      </c>
      <c r="G39" s="90">
        <f>[2]Slutanvändning!$N$1526</f>
        <v>0</v>
      </c>
      <c r="H39" s="90">
        <f>[2]Slutanvändning!$N$1527</f>
        <v>0</v>
      </c>
      <c r="I39" s="90">
        <f>[2]Slutanvändning!$N$1528</f>
        <v>0</v>
      </c>
      <c r="J39" s="90">
        <v>0</v>
      </c>
      <c r="K39" s="90">
        <f>[2]Slutanvändning!$T$1524</f>
        <v>0</v>
      </c>
      <c r="L39" s="90">
        <f>[2]Slutanvändning!$U$1524</f>
        <v>0</v>
      </c>
      <c r="M39" s="90"/>
      <c r="N39" s="90">
        <v>0</v>
      </c>
      <c r="O39" s="90">
        <v>0</v>
      </c>
      <c r="P39" s="90">
        <f>SUM(B39:N39)</f>
        <v>1660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15500</v>
      </c>
      <c r="C40" s="145">
        <f t="shared" ref="C40:O40" si="5">SUM(C32:C39)</f>
        <v>79433.5</v>
      </c>
      <c r="D40" s="90">
        <f t="shared" si="5"/>
        <v>56545</v>
      </c>
      <c r="E40" s="90">
        <f t="shared" si="5"/>
        <v>0</v>
      </c>
      <c r="F40" s="145">
        <f>SUM(F32:F39)</f>
        <v>1.5</v>
      </c>
      <c r="G40" s="90">
        <f t="shared" si="5"/>
        <v>8054</v>
      </c>
      <c r="H40" s="90">
        <f t="shared" si="5"/>
        <v>14247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173781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8 GWh</v>
      </c>
      <c r="T41" s="64"/>
    </row>
    <row r="42" spans="1:47">
      <c r="A42" s="46" t="s">
        <v>43</v>
      </c>
      <c r="B42" s="95">
        <f>B39+B38+B37</f>
        <v>10283</v>
      </c>
      <c r="C42" s="95">
        <f>C39+C38+C37</f>
        <v>35462</v>
      </c>
      <c r="D42" s="95">
        <f>D39+D38+D37</f>
        <v>92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14247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60084</v>
      </c>
      <c r="Q42" s="34"/>
      <c r="R42" s="41" t="s">
        <v>41</v>
      </c>
      <c r="S42" s="11" t="str">
        <f>ROUND(P42/1000,0) &amp;" GWh"</f>
        <v>60 GWh</v>
      </c>
      <c r="T42" s="42">
        <f>P42/P40</f>
        <v>0.34574550727639963</v>
      </c>
    </row>
    <row r="43" spans="1:47">
      <c r="A43" s="47" t="s">
        <v>45</v>
      </c>
      <c r="B43" s="121"/>
      <c r="C43" s="122">
        <f>C40+C24-C7+C46</f>
        <v>85788.18</v>
      </c>
      <c r="D43" s="122">
        <f t="shared" ref="D43:O43" si="7">D11+D24+D40</f>
        <v>56824</v>
      </c>
      <c r="E43" s="122">
        <f t="shared" si="7"/>
        <v>0</v>
      </c>
      <c r="F43" s="122">
        <f t="shared" si="7"/>
        <v>1.5</v>
      </c>
      <c r="G43" s="122">
        <f t="shared" si="7"/>
        <v>8054</v>
      </c>
      <c r="H43" s="122">
        <f t="shared" si="7"/>
        <v>30847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181514.68</v>
      </c>
      <c r="Q43" s="34"/>
      <c r="R43" s="41" t="s">
        <v>42</v>
      </c>
      <c r="S43" s="11" t="str">
        <f>ROUND(P36/1000,0) &amp;" GWh"</f>
        <v>12 GWh</v>
      </c>
      <c r="T43" s="63">
        <f>P36/P40</f>
        <v>7.0606107687261555E-2</v>
      </c>
    </row>
    <row r="44" spans="1:47">
      <c r="A44" s="47" t="s">
        <v>46</v>
      </c>
      <c r="B44" s="97"/>
      <c r="C44" s="104">
        <f>C43/$P$43</f>
        <v>0.47262392220838556</v>
      </c>
      <c r="D44" s="104">
        <f t="shared" ref="D44:P44" si="8">D43/$P$43</f>
        <v>0.31305456947063454</v>
      </c>
      <c r="E44" s="104">
        <f t="shared" si="8"/>
        <v>0</v>
      </c>
      <c r="F44" s="104">
        <f t="shared" si="8"/>
        <v>8.2637944214759939E-6</v>
      </c>
      <c r="G44" s="104">
        <f t="shared" si="8"/>
        <v>4.4371066847045101E-2</v>
      </c>
      <c r="H44" s="104">
        <f t="shared" si="8"/>
        <v>0.16994217767951331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26 GWh</v>
      </c>
      <c r="T44" s="42">
        <f>P34/P40</f>
        <v>0.14910720964892596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4 GWh</v>
      </c>
      <c r="T45" s="42">
        <f>P32/P40</f>
        <v>2.5359504203566557E-2</v>
      </c>
      <c r="U45" s="36"/>
    </row>
    <row r="46" spans="1:47">
      <c r="A46" s="48" t="s">
        <v>49</v>
      </c>
      <c r="B46" s="68">
        <f>B24-B40</f>
        <v>1400</v>
      </c>
      <c r="C46" s="68">
        <f>(C40+C24)*0.08</f>
        <v>6354.68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12 GWh</v>
      </c>
      <c r="T46" s="63">
        <f>P33/P40</f>
        <v>6.7377906675643487E-2</v>
      </c>
      <c r="U46" s="36"/>
    </row>
    <row r="47" spans="1:47">
      <c r="A47" s="48" t="s">
        <v>51</v>
      </c>
      <c r="B47" s="98">
        <f>B46/B24</f>
        <v>8.2840236686390539E-2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59 GWh</v>
      </c>
      <c r="T47" s="63">
        <f>P35/P40</f>
        <v>0.34180376450820288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174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3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94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[2]Solceller!$C$36</f>
        <v>1168.5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[2]Elproduktion!$N$1322</f>
        <v>6481</v>
      </c>
      <c r="D7" s="90">
        <f>[2]Elproduktion!$N$1323</f>
        <v>0</v>
      </c>
      <c r="E7" s="90">
        <f>[2]Elproduktion!$Q$1324</f>
        <v>0</v>
      </c>
      <c r="F7" s="90">
        <f>[2]Elproduktion!$N$1325</f>
        <v>0</v>
      </c>
      <c r="G7" s="90">
        <f>[2]Elproduktion!$R$1326</f>
        <v>0</v>
      </c>
      <c r="H7" s="90">
        <f>[2]Elproduktion!$S$1327</f>
        <v>0</v>
      </c>
      <c r="I7" s="90">
        <f>[2]Elproduktion!$N$1328</f>
        <v>0</v>
      </c>
      <c r="J7" s="90">
        <f>[2]Elproduktion!$T$1326</f>
        <v>0</v>
      </c>
      <c r="K7" s="90">
        <f>[2]Elproduktion!$U$1324</f>
        <v>0</v>
      </c>
      <c r="L7" s="90">
        <f>[2]Elproduktion!$V$1324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[2]Elproduktion!$N$1330</f>
        <v>0</v>
      </c>
      <c r="D8" s="90">
        <f>[2]Elproduktion!$N$1331</f>
        <v>0</v>
      </c>
      <c r="E8" s="90">
        <f>[2]Elproduktion!$Q$1332</f>
        <v>0</v>
      </c>
      <c r="F8" s="90">
        <f>[2]Elproduktion!$N$1333</f>
        <v>0</v>
      </c>
      <c r="G8" s="90">
        <f>[2]Elproduktion!$R$1334</f>
        <v>0</v>
      </c>
      <c r="H8" s="90">
        <f>[2]Elproduktion!$S$1335</f>
        <v>0</v>
      </c>
      <c r="I8" s="90">
        <f>[2]Elproduktion!$N$1336</f>
        <v>0</v>
      </c>
      <c r="J8" s="90">
        <f>[2]Elproduktion!$T$1334</f>
        <v>0</v>
      </c>
      <c r="K8" s="90">
        <f>[2]Elproduktion!$U$1332</f>
        <v>0</v>
      </c>
      <c r="L8" s="90">
        <f>[2]Elproduktion!$V$1332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[2]Elproduktion!$N$1338</f>
        <v>0</v>
      </c>
      <c r="D9" s="90">
        <f>[2]Elproduktion!$N$1339</f>
        <v>0</v>
      </c>
      <c r="E9" s="90">
        <f>[2]Elproduktion!$Q$1340</f>
        <v>0</v>
      </c>
      <c r="F9" s="90">
        <f>[2]Elproduktion!$N$1341</f>
        <v>0</v>
      </c>
      <c r="G9" s="90">
        <f>[2]Elproduktion!$R$1342</f>
        <v>0</v>
      </c>
      <c r="H9" s="90">
        <f>[2]Elproduktion!$S$1343</f>
        <v>0</v>
      </c>
      <c r="I9" s="90">
        <f>[2]Elproduktion!$N$1344</f>
        <v>0</v>
      </c>
      <c r="J9" s="90">
        <f>[2]Elproduktion!$T$1342</f>
        <v>0</v>
      </c>
      <c r="K9" s="90">
        <f>[2]Elproduktion!$U$1340</f>
        <v>0</v>
      </c>
      <c r="L9" s="90">
        <f>[2]Elproduktion!$V$1340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[2]Elproduktion!$N$1346</f>
        <v>12938.711484593838</v>
      </c>
      <c r="D10" s="90">
        <f>[2]Elproduktion!$N$1347</f>
        <v>0</v>
      </c>
      <c r="E10" s="90">
        <f>[2]Elproduktion!$Q$1348</f>
        <v>0</v>
      </c>
      <c r="F10" s="90">
        <f>[2]Elproduktion!$N$1349</f>
        <v>0</v>
      </c>
      <c r="G10" s="90">
        <f>[2]Elproduktion!$R$1350</f>
        <v>0</v>
      </c>
      <c r="H10" s="90">
        <f>[2]Elproduktion!$S$1351</f>
        <v>0</v>
      </c>
      <c r="I10" s="90">
        <f>[2]Elproduktion!$N$1352</f>
        <v>0</v>
      </c>
      <c r="J10" s="90">
        <f>[2]Elproduktion!$T$1350</f>
        <v>0</v>
      </c>
      <c r="K10" s="90">
        <f>[2]Elproduktion!$U$1348</f>
        <v>0</v>
      </c>
      <c r="L10" s="90">
        <f>[2]Elproduktion!$V$1348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51">
        <f>SUM(C5:C10)</f>
        <v>20588.211484593838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1482 Kungälv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8">
        <f>[2]Fjärrvärmeproduktion!$N$1850+[2]Fjärrvärmeproduktion!$N$1890*([2]Fjärrvärmeproduktion!$N$1850/([2]Fjärrvärmeproduktion!$N$1850+[2]Fjärrvärmeproduktion!$N$1858))</f>
        <v>97910.167272032122</v>
      </c>
      <c r="C18" s="109"/>
      <c r="D18" s="109">
        <f>[2]Fjärrvärmeproduktion!$N$1851</f>
        <v>0</v>
      </c>
      <c r="E18" s="109">
        <f>[2]Fjärrvärmeproduktion!$Q$1852</f>
        <v>0</v>
      </c>
      <c r="F18" s="109">
        <f>[2]Fjärrvärmeproduktion!$N$1853</f>
        <v>0</v>
      </c>
      <c r="G18" s="109">
        <f>[2]Fjärrvärmeproduktion!$R$1854</f>
        <v>583</v>
      </c>
      <c r="H18" s="139">
        <f>[2]Fjärrvärmeproduktion!$S$1855</f>
        <v>106049</v>
      </c>
      <c r="I18" s="109">
        <f>[2]Fjärrvärmeproduktion!$N$1856</f>
        <v>0</v>
      </c>
      <c r="J18" s="109">
        <f>[2]Fjärrvärmeproduktion!$T$1854</f>
        <v>0</v>
      </c>
      <c r="K18" s="109">
        <f>[2]Fjärrvärmeproduktion!$U$1852</f>
        <v>0</v>
      </c>
      <c r="L18" s="109">
        <f>[2]Fjärrvärmeproduktion!$V$1852</f>
        <v>0</v>
      </c>
      <c r="M18" s="109">
        <f>[2]Fjärrvärmeproduktion!$W$1855</f>
        <v>0</v>
      </c>
      <c r="N18" s="109"/>
      <c r="O18" s="109"/>
      <c r="P18" s="139">
        <f>SUM(C18:O18)</f>
        <v>106632</v>
      </c>
      <c r="Q18" s="4"/>
      <c r="R18" s="4"/>
      <c r="S18" s="4"/>
      <c r="T18" s="4"/>
    </row>
    <row r="19" spans="1:34" ht="15.6">
      <c r="A19" s="5" t="s">
        <v>19</v>
      </c>
      <c r="B19" s="128">
        <f>[2]Fjärrvärmeproduktion!$N$1858+[2]Fjärrvärmeproduktion!$N$1890*([2]Fjärrvärmeproduktion!$N$1858/([2]Fjärrvärmeproduktion!$N$1858+[2]Fjärrvärmeproduktion!$N$1850))</f>
        <v>7524.8327279678833</v>
      </c>
      <c r="C19" s="109"/>
      <c r="D19" s="109">
        <f>[2]Fjärrvärmeproduktion!$N$1859</f>
        <v>139</v>
      </c>
      <c r="E19" s="109">
        <f>[2]Fjärrvärmeproduktion!$Q$1860</f>
        <v>0</v>
      </c>
      <c r="F19" s="109">
        <f>[2]Fjärrvärmeproduktion!$N$1861</f>
        <v>0</v>
      </c>
      <c r="G19" s="109">
        <f>[2]Fjärrvärmeproduktion!$R$1862</f>
        <v>0</v>
      </c>
      <c r="H19" s="138">
        <f>[2]Fjärrvärmeproduktion!$S$1863</f>
        <v>6200</v>
      </c>
      <c r="I19" s="109">
        <f>[2]Fjärrvärmeproduktion!$N$1864</f>
        <v>0</v>
      </c>
      <c r="J19" s="109">
        <f>[2]Fjärrvärmeproduktion!$T$1862</f>
        <v>0</v>
      </c>
      <c r="K19" s="109">
        <f>[2]Fjärrvärmeproduktion!$U$1860</f>
        <v>0</v>
      </c>
      <c r="L19" s="109">
        <f>[2]Fjärrvärmeproduktion!$V$1860</f>
        <v>0</v>
      </c>
      <c r="M19" s="109">
        <f>[2]Fjärrvärmeproduktion!$W$1863</f>
        <v>0</v>
      </c>
      <c r="N19" s="109"/>
      <c r="O19" s="109"/>
      <c r="P19" s="139">
        <f t="shared" ref="P19:P24" si="2">SUM(C19:O19)</f>
        <v>6339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[2]Fjärrvärmeproduktion!$N$1866</f>
        <v>0</v>
      </c>
      <c r="C20" s="109"/>
      <c r="D20" s="109">
        <f>[2]Fjärrvärmeproduktion!$N$1867</f>
        <v>0</v>
      </c>
      <c r="E20" s="109">
        <f>[2]Fjärrvärmeproduktion!$Q$1868</f>
        <v>0</v>
      </c>
      <c r="F20" s="109">
        <f>[2]Fjärrvärmeproduktion!$N$1869</f>
        <v>0</v>
      </c>
      <c r="G20" s="109">
        <f>[2]Fjärrvärmeproduktion!$R$1870</f>
        <v>0</v>
      </c>
      <c r="H20" s="109">
        <f>[2]Fjärrvärmeproduktion!$S$1871</f>
        <v>0</v>
      </c>
      <c r="I20" s="109">
        <f>[2]Fjärrvärmeproduktion!$N$1872</f>
        <v>0</v>
      </c>
      <c r="J20" s="109">
        <f>[2]Fjärrvärmeproduktion!$T$1870</f>
        <v>0</v>
      </c>
      <c r="K20" s="109">
        <f>[2]Fjärrvärmeproduktion!$U$1868</f>
        <v>0</v>
      </c>
      <c r="L20" s="109">
        <f>[2]Fjärrvärmeproduktion!$V$1868</f>
        <v>0</v>
      </c>
      <c r="M20" s="109">
        <f>[2]Fjärrvärmeproduktion!$W$1871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[2]Fjärrvärmeproduktion!$N$1874</f>
        <v>0</v>
      </c>
      <c r="C21" s="109"/>
      <c r="D21" s="109">
        <f>[2]Fjärrvärmeproduktion!$N$1875</f>
        <v>0</v>
      </c>
      <c r="E21" s="109">
        <f>[2]Fjärrvärmeproduktion!$Q$1876</f>
        <v>0</v>
      </c>
      <c r="F21" s="109">
        <f>[2]Fjärrvärmeproduktion!$N$1877</f>
        <v>0</v>
      </c>
      <c r="G21" s="109">
        <f>[2]Fjärrvärmeproduktion!$R$1878</f>
        <v>0</v>
      </c>
      <c r="H21" s="109">
        <f>[2]Fjärrvärmeproduktion!$S$1879</f>
        <v>0</v>
      </c>
      <c r="I21" s="109">
        <f>[2]Fjärrvärmeproduktion!$N$1880</f>
        <v>0</v>
      </c>
      <c r="J21" s="109">
        <f>[2]Fjärrvärmeproduktion!$T$1878</f>
        <v>0</v>
      </c>
      <c r="K21" s="109">
        <f>[2]Fjärrvärmeproduktion!$U$1876</f>
        <v>0</v>
      </c>
      <c r="L21" s="109">
        <f>[2]Fjärrvärmeproduktion!$V$1876</f>
        <v>0</v>
      </c>
      <c r="M21" s="109">
        <f>[2]Fjärrvärmeproduktion!$W$1879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8">
        <f>[2]Fjärrvärmeproduktion!$N$1882</f>
        <v>1371</v>
      </c>
      <c r="C22" s="109"/>
      <c r="D22" s="109">
        <f>[2]Fjärrvärmeproduktion!$N$1883</f>
        <v>0</v>
      </c>
      <c r="E22" s="109">
        <f>[2]Fjärrvärmeproduktion!$Q$1884</f>
        <v>0</v>
      </c>
      <c r="F22" s="109">
        <f>[2]Fjärrvärmeproduktion!$N$1885</f>
        <v>0</v>
      </c>
      <c r="G22" s="109">
        <f>[2]Fjärrvärmeproduktion!$R$1886</f>
        <v>0</v>
      </c>
      <c r="H22" s="109">
        <f>[2]Fjärrvärmeproduktion!$S$1887</f>
        <v>0</v>
      </c>
      <c r="I22" s="109">
        <f>[2]Fjärrvärmeproduktion!$N$1888</f>
        <v>0</v>
      </c>
      <c r="J22" s="109">
        <f>[2]Fjärrvärmeproduktion!$T$1886</f>
        <v>0</v>
      </c>
      <c r="K22" s="109">
        <f>[2]Fjärrvärmeproduktion!$U$1884</f>
        <v>0</v>
      </c>
      <c r="L22" s="109">
        <f>[2]Fjärrvärmeproduktion!$V$1884</f>
        <v>0</v>
      </c>
      <c r="M22" s="109">
        <f>[2]Fjärrvärmeproduktion!$W$1887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1016 GWh</v>
      </c>
      <c r="T22" s="38"/>
      <c r="U22" s="36"/>
    </row>
    <row r="23" spans="1:34" ht="15.6">
      <c r="A23" s="5" t="s">
        <v>23</v>
      </c>
      <c r="B23" s="108">
        <v>0</v>
      </c>
      <c r="C23" s="109"/>
      <c r="D23" s="109">
        <f>[2]Fjärrvärmeproduktion!$N$1891</f>
        <v>0</v>
      </c>
      <c r="E23" s="109">
        <f>[2]Fjärrvärmeproduktion!$Q$1892</f>
        <v>0</v>
      </c>
      <c r="F23" s="109">
        <f>[2]Fjärrvärmeproduktion!$N$1893</f>
        <v>0</v>
      </c>
      <c r="G23" s="109">
        <f>[2]Fjärrvärmeproduktion!$R$1894</f>
        <v>0</v>
      </c>
      <c r="H23" s="109">
        <f>[2]Fjärrvärmeproduktion!$S$1895</f>
        <v>0</v>
      </c>
      <c r="I23" s="109">
        <f>[2]Fjärrvärmeproduktion!$N$1896</f>
        <v>0</v>
      </c>
      <c r="J23" s="109">
        <f>[2]Fjärrvärmeproduktion!$T$1894</f>
        <v>0</v>
      </c>
      <c r="K23" s="109">
        <f>[2]Fjärrvärmeproduktion!$U$1892</f>
        <v>0</v>
      </c>
      <c r="L23" s="109">
        <f>[2]Fjärrvärmeproduktion!$V$1892</f>
        <v>0</v>
      </c>
      <c r="M23" s="109">
        <f>[2]Fjärrvärmeproduktion!$W$1895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38">
        <f>SUM(B18:B23)</f>
        <v>106806</v>
      </c>
      <c r="C24" s="109">
        <f t="shared" ref="C24:O24" si="3">SUM(C18:C23)</f>
        <v>0</v>
      </c>
      <c r="D24" s="109">
        <f t="shared" si="3"/>
        <v>139</v>
      </c>
      <c r="E24" s="109">
        <f t="shared" si="3"/>
        <v>0</v>
      </c>
      <c r="F24" s="109">
        <f t="shared" si="3"/>
        <v>0</v>
      </c>
      <c r="G24" s="109">
        <f t="shared" si="3"/>
        <v>583</v>
      </c>
      <c r="H24" s="147">
        <f t="shared" si="3"/>
        <v>112249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39">
        <f t="shared" si="2"/>
        <v>112971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389 GWh</v>
      </c>
      <c r="T25" s="42">
        <f>C$44</f>
        <v>0.38249413776142538</v>
      </c>
      <c r="U25" s="36"/>
    </row>
    <row r="26" spans="1:34" ht="15.6">
      <c r="A26" s="6" t="s">
        <v>127</v>
      </c>
      <c r="B26" s="128">
        <f>'FV imp-exp'!B7</f>
        <v>29000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390 GWh</v>
      </c>
      <c r="T26" s="42">
        <f>D$44</f>
        <v>0.38345989136945147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21 GWh</v>
      </c>
      <c r="T28" s="42">
        <f>F$44</f>
        <v>2.0585092617332705E-2</v>
      </c>
      <c r="U28" s="36"/>
    </row>
    <row r="29" spans="1:34" ht="15.6">
      <c r="A29" s="79" t="str">
        <f>A2</f>
        <v>1482 Kungälv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72 GWh</v>
      </c>
      <c r="T29" s="42">
        <f>G$44</f>
        <v>7.0714975257074986E-2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145 GWh</v>
      </c>
      <c r="T30" s="42">
        <f>H$44</f>
        <v>0.14274590299471548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[2]Slutanvändning!$N$2681</f>
        <v>0</v>
      </c>
      <c r="C32" s="105">
        <f>[2]Slutanvändning!$N$2682</f>
        <v>11921</v>
      </c>
      <c r="D32" s="105">
        <f>[2]Slutanvändning!$N$2675</f>
        <v>3031</v>
      </c>
      <c r="E32" s="90">
        <f>[2]Slutanvändning!$Q$2676</f>
        <v>0</v>
      </c>
      <c r="F32" s="90">
        <f>[2]Slutanvändning!$N$2677</f>
        <v>0</v>
      </c>
      <c r="G32" s="90">
        <f>[2]Slutanvändning!$N$2678</f>
        <v>616</v>
      </c>
      <c r="H32" s="90">
        <f>[2]Slutanvändning!$N$2679</f>
        <v>0</v>
      </c>
      <c r="I32" s="90">
        <f>[2]Slutanvändning!$N$2680</f>
        <v>0</v>
      </c>
      <c r="J32" s="90">
        <v>0</v>
      </c>
      <c r="K32" s="90">
        <f>[2]Slutanvändning!$T$2676</f>
        <v>0</v>
      </c>
      <c r="L32" s="90">
        <f>[2]Slutanvändning!$U$2676</f>
        <v>0</v>
      </c>
      <c r="M32" s="90"/>
      <c r="N32" s="90">
        <v>0</v>
      </c>
      <c r="O32" s="90">
        <v>0</v>
      </c>
      <c r="P32" s="90">
        <f t="shared" ref="P32:P38" si="4">SUM(B32:N32)</f>
        <v>15568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[2]Slutanvändning!$N$2690</f>
        <v>8766</v>
      </c>
      <c r="C33" s="125">
        <f>[2]Slutanvändning!$N$2691</f>
        <v>47311.666666666664</v>
      </c>
      <c r="D33" s="105">
        <f>[2]Slutanvändning!$N$2684</f>
        <v>1931</v>
      </c>
      <c r="E33" s="90">
        <f>[2]Slutanvändning!$Q$2685</f>
        <v>0</v>
      </c>
      <c r="F33" s="145">
        <f>[2]Slutanvändning!$N$2686</f>
        <v>20914.333333333336</v>
      </c>
      <c r="G33" s="90">
        <f>[2]Slutanvändning!$N$2687</f>
        <v>0</v>
      </c>
      <c r="H33" s="90">
        <f>[2]Slutanvändning!$N$2688</f>
        <v>337</v>
      </c>
      <c r="I33" s="90">
        <f>[2]Slutanvändning!$N$2689</f>
        <v>0</v>
      </c>
      <c r="J33" s="90">
        <v>0</v>
      </c>
      <c r="K33" s="90">
        <f>[2]Slutanvändning!$T$2685</f>
        <v>0</v>
      </c>
      <c r="L33" s="90">
        <f>[2]Slutanvändning!$U$2685</f>
        <v>0</v>
      </c>
      <c r="M33" s="90"/>
      <c r="N33" s="90">
        <v>0</v>
      </c>
      <c r="O33" s="90">
        <v>0</v>
      </c>
      <c r="P33" s="90">
        <f t="shared" si="4"/>
        <v>79260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[2]Slutanvändning!$N$2699</f>
        <v>25595</v>
      </c>
      <c r="C34" s="105">
        <f>[2]Slutanvändning!$N$2700</f>
        <v>38511</v>
      </c>
      <c r="D34" s="105">
        <f>[2]Slutanvändning!$N$2693</f>
        <v>1669</v>
      </c>
      <c r="E34" s="90">
        <f>[2]Slutanvändning!$Q$2694</f>
        <v>0</v>
      </c>
      <c r="F34" s="90">
        <f>[2]Slutanvändning!$N$2695</f>
        <v>0</v>
      </c>
      <c r="G34" s="90">
        <f>[2]Slutanvändning!$N$2696</f>
        <v>0</v>
      </c>
      <c r="H34" s="90">
        <f>[2]Slutanvändning!$N$2697</f>
        <v>0</v>
      </c>
      <c r="I34" s="90">
        <f>[2]Slutanvändning!$N$2698</f>
        <v>0</v>
      </c>
      <c r="J34" s="90">
        <v>0</v>
      </c>
      <c r="K34" s="90">
        <f>[2]Slutanvändning!$T$2694</f>
        <v>0</v>
      </c>
      <c r="L34" s="90">
        <f>[2]Slutanvändning!$U$2694</f>
        <v>0</v>
      </c>
      <c r="M34" s="90"/>
      <c r="N34" s="90">
        <v>0</v>
      </c>
      <c r="O34" s="90">
        <v>0</v>
      </c>
      <c r="P34" s="90">
        <f t="shared" si="4"/>
        <v>65775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[2]Slutanvändning!$N$2708</f>
        <v>0</v>
      </c>
      <c r="C35" s="105">
        <f>[2]Slutanvändning!$N$2709</f>
        <v>1077</v>
      </c>
      <c r="D35" s="125">
        <f>[2]Slutanvändning!$N$2702</f>
        <v>359427.71667903231</v>
      </c>
      <c r="E35" s="90">
        <f>[2]Slutanvändning!$Q$2703</f>
        <v>0</v>
      </c>
      <c r="F35" s="90">
        <f>[2]Slutanvändning!$N$2704</f>
        <v>0</v>
      </c>
      <c r="G35" s="90">
        <f>[2]Slutanvändning!$N$2705</f>
        <v>70647</v>
      </c>
      <c r="H35" s="90">
        <f>[2]Slutanvändning!$N$2706</f>
        <v>0</v>
      </c>
      <c r="I35" s="90">
        <f>[2]Slutanvändning!$N$2707</f>
        <v>0</v>
      </c>
      <c r="J35" s="90">
        <v>0</v>
      </c>
      <c r="K35" s="90">
        <f>[2]Slutanvändning!$T$2703</f>
        <v>0</v>
      </c>
      <c r="L35" s="90">
        <f>[2]Slutanvändning!$U$2703</f>
        <v>0</v>
      </c>
      <c r="M35" s="90"/>
      <c r="N35" s="90">
        <v>0</v>
      </c>
      <c r="O35" s="90">
        <v>0</v>
      </c>
      <c r="P35" s="145">
        <f>SUM(B35:N35)</f>
        <v>431151.71667903231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[2]Slutanvändning!$N$2717</f>
        <v>11611</v>
      </c>
      <c r="C36" s="105">
        <f>[2]Slutanvändning!$N$2718</f>
        <v>77177</v>
      </c>
      <c r="D36" s="105">
        <f>[2]Slutanvändning!$N$2711</f>
        <v>22948</v>
      </c>
      <c r="E36" s="90">
        <f>[2]Slutanvändning!$Q$2712</f>
        <v>0</v>
      </c>
      <c r="F36" s="90">
        <f>[2]Slutanvändning!$N$2713</f>
        <v>0</v>
      </c>
      <c r="G36" s="90">
        <f>[2]Slutanvändning!$N$2714</f>
        <v>0</v>
      </c>
      <c r="H36" s="90">
        <f>[2]Slutanvändning!$N$2715</f>
        <v>0</v>
      </c>
      <c r="I36" s="90">
        <f>[2]Slutanvändning!$N$2716</f>
        <v>0</v>
      </c>
      <c r="J36" s="90">
        <v>0</v>
      </c>
      <c r="K36" s="90">
        <f>[2]Slutanvändning!$T$2712</f>
        <v>0</v>
      </c>
      <c r="L36" s="90">
        <f>[2]Slutanvändning!$U$2712</f>
        <v>0</v>
      </c>
      <c r="M36" s="90"/>
      <c r="N36" s="90">
        <v>0</v>
      </c>
      <c r="O36" s="90">
        <v>0</v>
      </c>
      <c r="P36" s="90">
        <f t="shared" si="4"/>
        <v>111736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[2]Slutanvändning!$N$2726</f>
        <v>6548</v>
      </c>
      <c r="C37" s="105">
        <f>[2]Slutanvändning!$N$2727</f>
        <v>152446</v>
      </c>
      <c r="D37" s="125">
        <f>[2]Slutanvändning!$N$2720</f>
        <v>415.12569658436729</v>
      </c>
      <c r="E37" s="90">
        <f>[2]Slutanvändning!$Q$2721</f>
        <v>0</v>
      </c>
      <c r="F37" s="90">
        <f>[2]Slutanvändning!$N$2722</f>
        <v>0</v>
      </c>
      <c r="G37" s="90">
        <f>[2]Slutanvändning!$N$2723</f>
        <v>0</v>
      </c>
      <c r="H37" s="90">
        <f>[2]Slutanvändning!$N$2724</f>
        <v>32443</v>
      </c>
      <c r="I37" s="90">
        <f>[2]Slutanvändning!$N$2725</f>
        <v>0</v>
      </c>
      <c r="J37" s="90">
        <v>0</v>
      </c>
      <c r="K37" s="90">
        <f>[2]Slutanvändning!$T$2721</f>
        <v>0</v>
      </c>
      <c r="L37" s="90">
        <f>[2]Slutanvändning!$U$2721</f>
        <v>0</v>
      </c>
      <c r="M37" s="90"/>
      <c r="N37" s="90">
        <v>0</v>
      </c>
      <c r="O37" s="90">
        <v>0</v>
      </c>
      <c r="P37" s="145">
        <f t="shared" si="4"/>
        <v>191852.12569658438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[2]Slutanvändning!$N$2735</f>
        <v>68216</v>
      </c>
      <c r="C38" s="105">
        <f>[2]Slutanvändning!$N$2736</f>
        <v>20932</v>
      </c>
      <c r="D38" s="125">
        <f>[2]Slutanvändning!$N$2729</f>
        <v>32.157624383296053</v>
      </c>
      <c r="E38" s="90">
        <f>[2]Slutanvändning!$Q$2730</f>
        <v>0</v>
      </c>
      <c r="F38" s="90">
        <f>[2]Slutanvändning!$N$2731</f>
        <v>0</v>
      </c>
      <c r="G38" s="90">
        <f>[2]Slutanvändning!$N$2732</f>
        <v>0</v>
      </c>
      <c r="H38" s="90">
        <f>[2]Slutanvändning!$N$2733</f>
        <v>0</v>
      </c>
      <c r="I38" s="90">
        <f>[2]Slutanvändning!$N$2734</f>
        <v>0</v>
      </c>
      <c r="J38" s="90">
        <v>0</v>
      </c>
      <c r="K38" s="90">
        <f>[2]Slutanvändning!$T$2730</f>
        <v>0</v>
      </c>
      <c r="L38" s="90">
        <f>[2]Slutanvändning!$U$2730</f>
        <v>0</v>
      </c>
      <c r="M38" s="90"/>
      <c r="N38" s="90">
        <v>0</v>
      </c>
      <c r="O38" s="90">
        <v>0</v>
      </c>
      <c r="P38" s="145">
        <f t="shared" si="4"/>
        <v>89180.157624383297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[2]Slutanvändning!$N$2744</f>
        <v>0</v>
      </c>
      <c r="C39" s="105">
        <f>[2]Slutanvändning!$N$2745</f>
        <v>16451</v>
      </c>
      <c r="D39" s="105">
        <f>[2]Slutanvändning!$N$2738</f>
        <v>0</v>
      </c>
      <c r="E39" s="90">
        <f>[2]Slutanvändning!$Q$2739</f>
        <v>0</v>
      </c>
      <c r="F39" s="90">
        <f>[2]Slutanvändning!$N$2740</f>
        <v>0</v>
      </c>
      <c r="G39" s="90">
        <f>[2]Slutanvändning!$N$2741</f>
        <v>0</v>
      </c>
      <c r="H39" s="90">
        <f>[2]Slutanvändning!$N$2742</f>
        <v>0</v>
      </c>
      <c r="I39" s="90">
        <f>[2]Slutanvändning!$N$2743</f>
        <v>0</v>
      </c>
      <c r="J39" s="90">
        <v>0</v>
      </c>
      <c r="K39" s="90">
        <f>[2]Slutanvändning!$T$2739</f>
        <v>0</v>
      </c>
      <c r="L39" s="90">
        <f>[2]Slutanvändning!$U$2739</f>
        <v>0</v>
      </c>
      <c r="M39" s="90"/>
      <c r="N39" s="90">
        <v>0</v>
      </c>
      <c r="O39" s="90">
        <v>0</v>
      </c>
      <c r="P39" s="90">
        <f>SUM(B39:N39)</f>
        <v>16451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120736</v>
      </c>
      <c r="C40" s="145">
        <f t="shared" ref="C40:O40" si="5">SUM(C32:C39)</f>
        <v>365826.66666666663</v>
      </c>
      <c r="D40" s="90">
        <f t="shared" si="5"/>
        <v>389453.99999999994</v>
      </c>
      <c r="E40" s="90">
        <f t="shared" si="5"/>
        <v>0</v>
      </c>
      <c r="F40" s="145">
        <f>SUM(F32:F39)</f>
        <v>20914.333333333336</v>
      </c>
      <c r="G40" s="90">
        <f t="shared" si="5"/>
        <v>71263</v>
      </c>
      <c r="H40" s="90">
        <f t="shared" si="5"/>
        <v>32780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1000973.9999999999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44 GWh</v>
      </c>
      <c r="T41" s="64"/>
    </row>
    <row r="42" spans="1:47">
      <c r="A42" s="46" t="s">
        <v>43</v>
      </c>
      <c r="B42" s="95">
        <f>B39+B38+B37</f>
        <v>74764</v>
      </c>
      <c r="C42" s="95">
        <f>C39+C38+C37</f>
        <v>189829</v>
      </c>
      <c r="D42" s="95">
        <f>D39+D38+D37</f>
        <v>447.28332096766337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32443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297483.28332096769</v>
      </c>
      <c r="Q42" s="34"/>
      <c r="R42" s="41" t="s">
        <v>41</v>
      </c>
      <c r="S42" s="11" t="str">
        <f>ROUND(P42/1000,0) &amp;" GWh"</f>
        <v>297 GWh</v>
      </c>
      <c r="T42" s="42">
        <f>P42/P40</f>
        <v>0.29719381654365423</v>
      </c>
    </row>
    <row r="43" spans="1:47">
      <c r="A43" s="47" t="s">
        <v>45</v>
      </c>
      <c r="B43" s="96"/>
      <c r="C43" s="122">
        <f>C40+C24-C7+C46</f>
        <v>388611.79999999993</v>
      </c>
      <c r="D43" s="122">
        <f t="shared" ref="D43:O43" si="7">D11+D24+D40</f>
        <v>389592.99999999994</v>
      </c>
      <c r="E43" s="122">
        <f t="shared" si="7"/>
        <v>0</v>
      </c>
      <c r="F43" s="122">
        <f t="shared" si="7"/>
        <v>20914.333333333336</v>
      </c>
      <c r="G43" s="122">
        <f t="shared" si="7"/>
        <v>71846</v>
      </c>
      <c r="H43" s="122">
        <f t="shared" si="7"/>
        <v>145029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1015994.1333333332</v>
      </c>
      <c r="Q43" s="34"/>
      <c r="R43" s="41" t="s">
        <v>42</v>
      </c>
      <c r="S43" s="11" t="str">
        <f>ROUND(P36/1000,0) &amp;" GWh"</f>
        <v>112 GWh</v>
      </c>
      <c r="T43" s="63">
        <f>P36/P40</f>
        <v>0.11162727503411678</v>
      </c>
    </row>
    <row r="44" spans="1:47">
      <c r="A44" s="47" t="s">
        <v>46</v>
      </c>
      <c r="B44" s="104"/>
      <c r="C44" s="104">
        <f>C43/$P$43</f>
        <v>0.38249413776142538</v>
      </c>
      <c r="D44" s="104">
        <f t="shared" ref="D44:P44" si="8">D43/$P$43</f>
        <v>0.38345989136945147</v>
      </c>
      <c r="E44" s="104">
        <f t="shared" si="8"/>
        <v>0</v>
      </c>
      <c r="F44" s="104">
        <f t="shared" si="8"/>
        <v>2.0585092617332705E-2</v>
      </c>
      <c r="G44" s="104">
        <f t="shared" si="8"/>
        <v>7.0714975257074986E-2</v>
      </c>
      <c r="H44" s="104">
        <f t="shared" si="8"/>
        <v>0.14274590299471548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66 GWh</v>
      </c>
      <c r="T44" s="42">
        <f>P34/P40</f>
        <v>6.5710997488446263E-2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16 GWh</v>
      </c>
      <c r="T45" s="42">
        <f>P32/P40</f>
        <v>1.5552851522616973E-2</v>
      </c>
      <c r="U45" s="36"/>
    </row>
    <row r="46" spans="1:47">
      <c r="A46" s="48" t="s">
        <v>49</v>
      </c>
      <c r="B46" s="68">
        <f>B24+B26-B40</f>
        <v>15070</v>
      </c>
      <c r="C46" s="68">
        <f>(C40+C24)*0.08</f>
        <v>29266.133333333331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79 GWh</v>
      </c>
      <c r="T46" s="63">
        <f>P33/P40</f>
        <v>7.9182875878893971E-2</v>
      </c>
      <c r="U46" s="36"/>
    </row>
    <row r="47" spans="1:47">
      <c r="A47" s="48" t="s">
        <v>51</v>
      </c>
      <c r="B47" s="98">
        <f>B46/B24</f>
        <v>0.14109694211935658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431 GWh</v>
      </c>
      <c r="T47" s="63">
        <f>P35/P40</f>
        <v>0.43073218353227194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1001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8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95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[2]Solceller!$C$16</f>
        <v>760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[2]Elproduktion!$N$522</f>
        <v>0</v>
      </c>
      <c r="D7" s="90">
        <f>[2]Elproduktion!$N$523</f>
        <v>0</v>
      </c>
      <c r="E7" s="90">
        <f>[2]Elproduktion!$Q$524</f>
        <v>0</v>
      </c>
      <c r="F7" s="90">
        <f>[2]Elproduktion!$N$525</f>
        <v>0</v>
      </c>
      <c r="G7" s="90">
        <f>[2]Elproduktion!$R$526</f>
        <v>0</v>
      </c>
      <c r="H7" s="90">
        <f>[2]Elproduktion!$S$527</f>
        <v>0</v>
      </c>
      <c r="I7" s="90">
        <f>[2]Elproduktion!$N$528</f>
        <v>0</v>
      </c>
      <c r="J7" s="90">
        <f>[2]Elproduktion!$T$526</f>
        <v>0</v>
      </c>
      <c r="K7" s="90">
        <f>[2]Elproduktion!$U$524</f>
        <v>0</v>
      </c>
      <c r="L7" s="90">
        <f>[2]Elproduktion!$V$524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[2]Elproduktion!$N$530</f>
        <v>0</v>
      </c>
      <c r="D8" s="90">
        <f>[2]Elproduktion!$N$531</f>
        <v>0</v>
      </c>
      <c r="E8" s="90">
        <f>[2]Elproduktion!$Q$532</f>
        <v>0</v>
      </c>
      <c r="F8" s="90">
        <f>[2]Elproduktion!$N$533</f>
        <v>0</v>
      </c>
      <c r="G8" s="90">
        <f>[2]Elproduktion!$R$534</f>
        <v>0</v>
      </c>
      <c r="H8" s="90">
        <f>[2]Elproduktion!$S$535</f>
        <v>0</v>
      </c>
      <c r="I8" s="90">
        <f>[2]Elproduktion!$N$536</f>
        <v>0</v>
      </c>
      <c r="J8" s="90">
        <f>[2]Elproduktion!$T$534</f>
        <v>0</v>
      </c>
      <c r="K8" s="90">
        <f>[2]Elproduktion!$U$532</f>
        <v>0</v>
      </c>
      <c r="L8" s="90">
        <f>[2]Elproduktion!$V$532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[2]Elproduktion!$N$538</f>
        <v>20956</v>
      </c>
      <c r="D9" s="90">
        <f>[2]Elproduktion!$N$539</f>
        <v>0</v>
      </c>
      <c r="E9" s="90">
        <f>[2]Elproduktion!$Q$540</f>
        <v>0</v>
      </c>
      <c r="F9" s="90">
        <f>[2]Elproduktion!$N$541</f>
        <v>0</v>
      </c>
      <c r="G9" s="90">
        <f>[2]Elproduktion!$R$542</f>
        <v>0</v>
      </c>
      <c r="H9" s="90">
        <f>[2]Elproduktion!$S$543</f>
        <v>0</v>
      </c>
      <c r="I9" s="90">
        <f>[2]Elproduktion!$N$544</f>
        <v>0</v>
      </c>
      <c r="J9" s="90">
        <f>[2]Elproduktion!$T$542</f>
        <v>0</v>
      </c>
      <c r="K9" s="90">
        <f>[2]Elproduktion!$U$540</f>
        <v>0</v>
      </c>
      <c r="L9" s="90">
        <f>[2]Elproduktion!$V$540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[2]Elproduktion!$N$546</f>
        <v>0</v>
      </c>
      <c r="D10" s="90">
        <f>[2]Elproduktion!$N$547</f>
        <v>0</v>
      </c>
      <c r="E10" s="90">
        <f>[2]Elproduktion!$Q$548</f>
        <v>0</v>
      </c>
      <c r="F10" s="90">
        <f>[2]Elproduktion!$N$549</f>
        <v>0</v>
      </c>
      <c r="G10" s="90">
        <f>[2]Elproduktion!$R$550</f>
        <v>0</v>
      </c>
      <c r="H10" s="90">
        <f>[2]Elproduktion!$S$551</f>
        <v>0</v>
      </c>
      <c r="I10" s="90">
        <f>[2]Elproduktion!$N$552</f>
        <v>0</v>
      </c>
      <c r="J10" s="90">
        <f>[2]Elproduktion!$T$550</f>
        <v>0</v>
      </c>
      <c r="K10" s="90">
        <f>[2]Elproduktion!$U$548</f>
        <v>0</v>
      </c>
      <c r="L10" s="90">
        <f>[2]Elproduktion!$V$548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21716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1441 Lerum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[2]Fjärrvärmeproduktion!$N$730</f>
        <v>0</v>
      </c>
      <c r="C18" s="109"/>
      <c r="D18" s="129">
        <f>[2]Fjärrvärmeproduktion!$N$731</f>
        <v>0</v>
      </c>
      <c r="E18" s="109">
        <f>[2]Fjärrvärmeproduktion!$Q$732</f>
        <v>0</v>
      </c>
      <c r="F18" s="109">
        <f>[2]Fjärrvärmeproduktion!$N$733</f>
        <v>0</v>
      </c>
      <c r="G18" s="109">
        <f>[2]Fjärrvärmeproduktion!$R$734</f>
        <v>0</v>
      </c>
      <c r="H18" s="109">
        <f>[2]Fjärrvärmeproduktion!$S$735</f>
        <v>0</v>
      </c>
      <c r="I18" s="109">
        <f>[2]Fjärrvärmeproduktion!$N$736</f>
        <v>0</v>
      </c>
      <c r="J18" s="109">
        <f>[2]Fjärrvärmeproduktion!$T$734</f>
        <v>0</v>
      </c>
      <c r="K18" s="109">
        <f>[2]Fjärrvärmeproduktion!$U$732</f>
        <v>0</v>
      </c>
      <c r="L18" s="109">
        <f>[2]Fjärrvärmeproduktion!$V$732</f>
        <v>0</v>
      </c>
      <c r="M18" s="109">
        <f>[2]Fjärrvärmeproduktion!$W$735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1">
        <f>[2]Fjärrvärmeproduktion!$N$738</f>
        <v>52000</v>
      </c>
      <c r="C19" s="109"/>
      <c r="D19" s="111">
        <f>[2]Fjärrvärmeproduktion!$N$739</f>
        <v>200</v>
      </c>
      <c r="E19" s="109">
        <f>[2]Fjärrvärmeproduktion!$Q$740</f>
        <v>0</v>
      </c>
      <c r="F19" s="109">
        <f>[2]Fjärrvärmeproduktion!$N$741</f>
        <v>1085</v>
      </c>
      <c r="G19" s="109">
        <f>[2]Fjärrvärmeproduktion!$R$742</f>
        <v>1260</v>
      </c>
      <c r="H19" s="138">
        <f>[2]Fjärrvärmeproduktion!$S$743</f>
        <v>57755.555555555555</v>
      </c>
      <c r="I19" s="109">
        <f>[2]Fjärrvärmeproduktion!$N$744</f>
        <v>0</v>
      </c>
      <c r="J19" s="109">
        <f>[2]Fjärrvärmeproduktion!$T$742</f>
        <v>0</v>
      </c>
      <c r="K19" s="109">
        <f>[2]Fjärrvärmeproduktion!$U$740</f>
        <v>0</v>
      </c>
      <c r="L19" s="109">
        <f>[2]Fjärrvärmeproduktion!$V$740</f>
        <v>0</v>
      </c>
      <c r="M19" s="109">
        <f>[2]Fjärrvärmeproduktion!$W$743</f>
        <v>0</v>
      </c>
      <c r="N19" s="109"/>
      <c r="O19" s="109"/>
      <c r="P19" s="146">
        <f t="shared" ref="P19:P24" si="2">SUM(C19:O19)</f>
        <v>60300.555555555555</v>
      </c>
      <c r="Q19" s="4"/>
      <c r="R19" s="4"/>
      <c r="S19" s="4"/>
      <c r="T19" s="4"/>
    </row>
    <row r="20" spans="1:34" ht="15.6">
      <c r="A20" s="5" t="s">
        <v>20</v>
      </c>
      <c r="B20" s="112">
        <f>[2]Fjärrvärmeproduktion!$N$746</f>
        <v>0</v>
      </c>
      <c r="C20" s="109"/>
      <c r="D20" s="129">
        <f>[2]Fjärrvärmeproduktion!$N$747</f>
        <v>0</v>
      </c>
      <c r="E20" s="109">
        <f>[2]Fjärrvärmeproduktion!$Q$748</f>
        <v>0</v>
      </c>
      <c r="F20" s="109">
        <f>[2]Fjärrvärmeproduktion!$N$749</f>
        <v>0</v>
      </c>
      <c r="G20" s="109">
        <f>[2]Fjärrvärmeproduktion!$R$750</f>
        <v>0</v>
      </c>
      <c r="H20" s="109">
        <f>[2]Fjärrvärmeproduktion!$S$751</f>
        <v>0</v>
      </c>
      <c r="I20" s="109">
        <f>[2]Fjärrvärmeproduktion!$N$752</f>
        <v>0</v>
      </c>
      <c r="J20" s="109">
        <f>[2]Fjärrvärmeproduktion!$T$750</f>
        <v>0</v>
      </c>
      <c r="K20" s="109">
        <f>[2]Fjärrvärmeproduktion!$U$748</f>
        <v>0</v>
      </c>
      <c r="L20" s="109">
        <f>[2]Fjärrvärmeproduktion!$V$748</f>
        <v>0</v>
      </c>
      <c r="M20" s="109">
        <f>[2]Fjärrvärmeproduktion!$W$751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2">
        <f>[2]Fjärrvärmeproduktion!$N$754</f>
        <v>0</v>
      </c>
      <c r="C21" s="109"/>
      <c r="D21" s="129">
        <f>[2]Fjärrvärmeproduktion!$N$755</f>
        <v>0</v>
      </c>
      <c r="E21" s="109">
        <f>[2]Fjärrvärmeproduktion!$Q$756</f>
        <v>0</v>
      </c>
      <c r="F21" s="109">
        <f>[2]Fjärrvärmeproduktion!$N$757</f>
        <v>0</v>
      </c>
      <c r="G21" s="109">
        <f>[2]Fjärrvärmeproduktion!$R$758</f>
        <v>0</v>
      </c>
      <c r="H21" s="109">
        <f>[2]Fjärrvärmeproduktion!$S$759</f>
        <v>0</v>
      </c>
      <c r="I21" s="109">
        <f>[2]Fjärrvärmeproduktion!$N$760</f>
        <v>0</v>
      </c>
      <c r="J21" s="109">
        <f>[2]Fjärrvärmeproduktion!$T$758</f>
        <v>0</v>
      </c>
      <c r="K21" s="109">
        <f>[2]Fjärrvärmeproduktion!$U$756</f>
        <v>0</v>
      </c>
      <c r="L21" s="109">
        <f>[2]Fjärrvärmeproduktion!$V$756</f>
        <v>0</v>
      </c>
      <c r="M21" s="109">
        <f>[2]Fjärrvärmeproduktion!$W$759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2">
        <f>[2]Fjärrvärmeproduktion!$N$762</f>
        <v>0</v>
      </c>
      <c r="C22" s="109"/>
      <c r="D22" s="129">
        <f>[2]Fjärrvärmeproduktion!$N$763</f>
        <v>0</v>
      </c>
      <c r="E22" s="109">
        <f>[2]Fjärrvärmeproduktion!$Q$764</f>
        <v>0</v>
      </c>
      <c r="F22" s="109">
        <f>[2]Fjärrvärmeproduktion!$N$765</f>
        <v>0</v>
      </c>
      <c r="G22" s="109">
        <f>[2]Fjärrvärmeproduktion!$R$766</f>
        <v>0</v>
      </c>
      <c r="H22" s="109">
        <f>[2]Fjärrvärmeproduktion!$S$767</f>
        <v>0</v>
      </c>
      <c r="I22" s="109">
        <f>[2]Fjärrvärmeproduktion!$N$768</f>
        <v>0</v>
      </c>
      <c r="J22" s="109">
        <f>[2]Fjärrvärmeproduktion!$T$766</f>
        <v>0</v>
      </c>
      <c r="K22" s="109">
        <f>[2]Fjärrvärmeproduktion!$U$764</f>
        <v>0</v>
      </c>
      <c r="L22" s="109">
        <f>[2]Fjärrvärmeproduktion!$V$764</f>
        <v>0</v>
      </c>
      <c r="M22" s="109">
        <f>[2]Fjärrvärmeproduktion!$W$767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483 GWh</v>
      </c>
      <c r="T22" s="38"/>
      <c r="U22" s="36"/>
    </row>
    <row r="23" spans="1:34" ht="15.6">
      <c r="A23" s="5" t="s">
        <v>23</v>
      </c>
      <c r="B23" s="112">
        <f>[2]Fjärrvärmeproduktion!$N$770</f>
        <v>0</v>
      </c>
      <c r="C23" s="109"/>
      <c r="D23" s="129">
        <f>[2]Fjärrvärmeproduktion!$N$771</f>
        <v>0</v>
      </c>
      <c r="E23" s="109">
        <f>[2]Fjärrvärmeproduktion!$Q$772</f>
        <v>0</v>
      </c>
      <c r="F23" s="109">
        <f>[2]Fjärrvärmeproduktion!$N$773</f>
        <v>0</v>
      </c>
      <c r="G23" s="109">
        <f>[2]Fjärrvärmeproduktion!$R$774</f>
        <v>0</v>
      </c>
      <c r="H23" s="109">
        <f>[2]Fjärrvärmeproduktion!$S$775</f>
        <v>0</v>
      </c>
      <c r="I23" s="109">
        <f>[2]Fjärrvärmeproduktion!$N$776</f>
        <v>0</v>
      </c>
      <c r="J23" s="109">
        <f>[2]Fjärrvärmeproduktion!$T$774</f>
        <v>0</v>
      </c>
      <c r="K23" s="109">
        <f>[2]Fjärrvärmeproduktion!$U$772</f>
        <v>0</v>
      </c>
      <c r="L23" s="109">
        <f>[2]Fjärrvärmeproduktion!$V$772</f>
        <v>0</v>
      </c>
      <c r="M23" s="109">
        <f>[2]Fjärrvärmeproduktion!$W$775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52000</v>
      </c>
      <c r="C24" s="109">
        <f t="shared" ref="C24:O24" si="3">SUM(C18:C23)</f>
        <v>0</v>
      </c>
      <c r="D24" s="138">
        <f t="shared" si="3"/>
        <v>200</v>
      </c>
      <c r="E24" s="109">
        <f t="shared" si="3"/>
        <v>0</v>
      </c>
      <c r="F24" s="109">
        <f t="shared" si="3"/>
        <v>1085</v>
      </c>
      <c r="G24" s="109">
        <f t="shared" si="3"/>
        <v>1260</v>
      </c>
      <c r="H24" s="138">
        <f t="shared" si="3"/>
        <v>57755.555555555555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6">
        <f t="shared" si="2"/>
        <v>60300.555555555555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139 GWh</v>
      </c>
      <c r="T25" s="42">
        <f>C$44</f>
        <v>0.28809154942924653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221 GWh</v>
      </c>
      <c r="T26" s="42">
        <f>D$44</f>
        <v>0.45841700583684131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 GWh</v>
      </c>
      <c r="T28" s="42">
        <f>F$44</f>
        <v>2.2458676501959552E-3</v>
      </c>
      <c r="U28" s="36"/>
    </row>
    <row r="29" spans="1:34" ht="15.6">
      <c r="A29" s="79" t="str">
        <f>A2</f>
        <v>1441 Lerum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33 GWh</v>
      </c>
      <c r="T29" s="42">
        <f>G$44</f>
        <v>6.8344753985410178E-2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88 GWh</v>
      </c>
      <c r="T30" s="42">
        <f>H$44</f>
        <v>0.18290082309830599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[2]Slutanvändning!$N$1061</f>
        <v>0</v>
      </c>
      <c r="C32" s="129">
        <f>[2]Slutanvändning!$N$1062</f>
        <v>2852</v>
      </c>
      <c r="D32" s="129">
        <f>[2]Slutanvändning!$N$1055</f>
        <v>2014</v>
      </c>
      <c r="E32" s="109">
        <f>[2]Slutanvändning!$Q$1056</f>
        <v>0</v>
      </c>
      <c r="F32" s="109">
        <f>[2]Slutanvändning!$N$1057</f>
        <v>0</v>
      </c>
      <c r="G32" s="109">
        <f>[2]Slutanvändning!$N$1058</f>
        <v>468</v>
      </c>
      <c r="H32" s="129">
        <f>[2]Slutanvändning!$N$1059</f>
        <v>0</v>
      </c>
      <c r="I32" s="109">
        <f>[2]Slutanvändning!$N$1060</f>
        <v>0</v>
      </c>
      <c r="J32" s="109">
        <v>0</v>
      </c>
      <c r="K32" s="109">
        <f>[2]Slutanvändning!$T$1056</f>
        <v>0</v>
      </c>
      <c r="L32" s="109">
        <f>[2]Slutanvändning!$U$1056</f>
        <v>0</v>
      </c>
      <c r="M32" s="109"/>
      <c r="N32" s="109">
        <v>0</v>
      </c>
      <c r="O32" s="109">
        <v>0</v>
      </c>
      <c r="P32" s="109">
        <f t="shared" ref="P32:P38" si="4">SUM(B32:N32)</f>
        <v>5334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29">
        <f>[2]Slutanvändning!$N$1070</f>
        <v>0</v>
      </c>
      <c r="C33" s="118">
        <f>[2]Slutanvändning!$N$1071</f>
        <v>24877.819178671252</v>
      </c>
      <c r="D33" s="118">
        <f>[2]Slutanvändning!$N$1064</f>
        <v>7678.1808213287468</v>
      </c>
      <c r="E33" s="109">
        <f>[2]Slutanvändning!$Q$1065</f>
        <v>0</v>
      </c>
      <c r="F33" s="109">
        <f>[2]Slutanvändning!$N$1066</f>
        <v>0</v>
      </c>
      <c r="G33" s="109">
        <f>[2]Slutanvändning!$N$1067</f>
        <v>0</v>
      </c>
      <c r="H33" s="118">
        <f>[2]Slutanvändning!$N$1068</f>
        <v>0</v>
      </c>
      <c r="I33" s="109">
        <f>[2]Slutanvändning!$N$1069</f>
        <v>0</v>
      </c>
      <c r="J33" s="109">
        <v>0</v>
      </c>
      <c r="K33" s="109">
        <f>[2]Slutanvändning!$T$1065</f>
        <v>0</v>
      </c>
      <c r="L33" s="109">
        <f>[2]Slutanvändning!$U$1065</f>
        <v>0</v>
      </c>
      <c r="M33" s="109"/>
      <c r="N33" s="109">
        <v>0</v>
      </c>
      <c r="O33" s="109">
        <v>0</v>
      </c>
      <c r="P33" s="109">
        <f t="shared" si="4"/>
        <v>32556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29">
        <f>[2]Slutanvändning!$N$1079</f>
        <v>15933</v>
      </c>
      <c r="C34" s="129">
        <f>[2]Slutanvändning!$N$1080</f>
        <v>34243</v>
      </c>
      <c r="D34" s="129">
        <f>[2]Slutanvändning!$N$1073</f>
        <v>0</v>
      </c>
      <c r="E34" s="109">
        <f>[2]Slutanvändning!$Q$1074</f>
        <v>0</v>
      </c>
      <c r="F34" s="109">
        <f>[2]Slutanvändning!$N$1075</f>
        <v>0</v>
      </c>
      <c r="G34" s="109">
        <f>[2]Slutanvändning!$N$1076</f>
        <v>0</v>
      </c>
      <c r="H34" s="129">
        <f>[2]Slutanvändning!$N$1077</f>
        <v>0</v>
      </c>
      <c r="I34" s="109">
        <f>[2]Slutanvändning!$N$1078</f>
        <v>0</v>
      </c>
      <c r="J34" s="109">
        <v>0</v>
      </c>
      <c r="K34" s="109">
        <f>[2]Slutanvändning!$T$1074</f>
        <v>0</v>
      </c>
      <c r="L34" s="109">
        <f>[2]Slutanvändning!$U$1074</f>
        <v>0</v>
      </c>
      <c r="M34" s="109"/>
      <c r="N34" s="109">
        <v>0</v>
      </c>
      <c r="O34" s="109">
        <v>0</v>
      </c>
      <c r="P34" s="109">
        <f t="shared" si="4"/>
        <v>50176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[2]Slutanvändning!$N$1088</f>
        <v>0</v>
      </c>
      <c r="C35" s="118">
        <f>[2]Slutanvändning!$N$1089</f>
        <v>4</v>
      </c>
      <c r="D35" s="118">
        <f>[2]Slutanvändning!$N$1082</f>
        <v>209798</v>
      </c>
      <c r="E35" s="109">
        <f>[2]Slutanvändning!$Q$1083</f>
        <v>0</v>
      </c>
      <c r="F35" s="109">
        <f>[2]Slutanvändning!$N$1084</f>
        <v>0</v>
      </c>
      <c r="G35" s="109">
        <f>[2]Slutanvändning!$N$1085</f>
        <v>31290</v>
      </c>
      <c r="H35" s="129">
        <f>[2]Slutanvändning!$N$1086</f>
        <v>0</v>
      </c>
      <c r="I35" s="109">
        <f>[2]Slutanvändning!$N$1087</f>
        <v>0</v>
      </c>
      <c r="J35" s="109">
        <v>0</v>
      </c>
      <c r="K35" s="109">
        <f>[2]Slutanvändning!$T$1083</f>
        <v>0</v>
      </c>
      <c r="L35" s="109">
        <f>[2]Slutanvändning!$U$1083</f>
        <v>0</v>
      </c>
      <c r="M35" s="109"/>
      <c r="N35" s="109">
        <v>0</v>
      </c>
      <c r="O35" s="109">
        <v>0</v>
      </c>
      <c r="P35" s="109">
        <f>SUM(B35:N35)</f>
        <v>241092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29">
        <f>[2]Slutanvändning!$N$1097</f>
        <v>872</v>
      </c>
      <c r="C36" s="129">
        <f>[2]Slutanvändning!$N$1098</f>
        <v>40106</v>
      </c>
      <c r="D36" s="129">
        <f>[2]Slutanvändning!$N$1091</f>
        <v>107</v>
      </c>
      <c r="E36" s="109">
        <f>[2]Slutanvändning!$Q$1092</f>
        <v>0</v>
      </c>
      <c r="F36" s="109">
        <f>[2]Slutanvändning!$N$1093</f>
        <v>0</v>
      </c>
      <c r="G36" s="109">
        <f>[2]Slutanvändning!$N$1094</f>
        <v>0</v>
      </c>
      <c r="H36" s="129">
        <f>[2]Slutanvändning!$N$1095</f>
        <v>0</v>
      </c>
      <c r="I36" s="109">
        <f>[2]Slutanvändning!$N$1096</f>
        <v>0</v>
      </c>
      <c r="J36" s="109">
        <v>0</v>
      </c>
      <c r="K36" s="109">
        <f>[2]Slutanvändning!$T$1092</f>
        <v>0</v>
      </c>
      <c r="L36" s="109">
        <f>[2]Slutanvändning!$U$1092</f>
        <v>0</v>
      </c>
      <c r="M36" s="109"/>
      <c r="N36" s="109">
        <v>0</v>
      </c>
      <c r="O36" s="109">
        <v>0</v>
      </c>
      <c r="P36" s="109">
        <f t="shared" si="4"/>
        <v>41085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[2]Slutanvändning!$N$1106</f>
        <v>3800</v>
      </c>
      <c r="C37" s="118">
        <f>[2]Slutanvändning!$N$1107</f>
        <v>8293.3333333333339</v>
      </c>
      <c r="D37" s="118">
        <f>[2]Slutanvändning!$N$1100</f>
        <v>1668.4301596101664</v>
      </c>
      <c r="E37" s="109">
        <f>[2]Slutanvändning!$Q$1101</f>
        <v>0</v>
      </c>
      <c r="F37" s="109">
        <f>[2]Slutanvändning!$N$1102</f>
        <v>0</v>
      </c>
      <c r="G37" s="109">
        <f>[2]Slutanvändning!$N$1103</f>
        <v>0</v>
      </c>
      <c r="H37" s="118">
        <f>[2]Slutanvändning!$N$1104</f>
        <v>30605.569840389842</v>
      </c>
      <c r="I37" s="109">
        <f>[2]Slutanvändning!$N$1105</f>
        <v>0</v>
      </c>
      <c r="J37" s="109">
        <v>0</v>
      </c>
      <c r="K37" s="109">
        <f>[2]Slutanvändning!$T$1101</f>
        <v>0</v>
      </c>
      <c r="L37" s="109">
        <f>[2]Slutanvändning!$U$1101</f>
        <v>0</v>
      </c>
      <c r="M37" s="109"/>
      <c r="N37" s="109">
        <v>0</v>
      </c>
      <c r="O37" s="109">
        <v>0</v>
      </c>
      <c r="P37" s="142">
        <f t="shared" si="4"/>
        <v>44367.333333333343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29">
        <f>[2]Slutanvändning!$N$1115</f>
        <v>31375</v>
      </c>
      <c r="C38" s="129">
        <f>[2]Slutanvändning!$N$1116</f>
        <v>13184</v>
      </c>
      <c r="D38" s="129">
        <f>[2]Slutanvändning!$N$1109</f>
        <v>0</v>
      </c>
      <c r="E38" s="109">
        <f>[2]Slutanvändning!$Q$1110</f>
        <v>0</v>
      </c>
      <c r="F38" s="109">
        <f>[2]Slutanvändning!$N$1111</f>
        <v>0</v>
      </c>
      <c r="G38" s="109">
        <f>[2]Slutanvändning!$N$1112</f>
        <v>0</v>
      </c>
      <c r="H38" s="129">
        <f>[2]Slutanvändning!$N$1113</f>
        <v>0</v>
      </c>
      <c r="I38" s="109">
        <f>[2]Slutanvändning!$N$1114</f>
        <v>0</v>
      </c>
      <c r="J38" s="109">
        <v>0</v>
      </c>
      <c r="K38" s="109">
        <f>[2]Slutanvändning!$T$1110</f>
        <v>0</v>
      </c>
      <c r="L38" s="109">
        <f>[2]Slutanvändning!$U$1110</f>
        <v>0</v>
      </c>
      <c r="M38" s="109"/>
      <c r="N38" s="109">
        <v>0</v>
      </c>
      <c r="O38" s="109">
        <v>0</v>
      </c>
      <c r="P38" s="109">
        <f t="shared" si="4"/>
        <v>44559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[2]Slutanvändning!$N$1124</f>
        <v>0</v>
      </c>
      <c r="C39" s="129">
        <f>[2]Slutanvändning!$N$1125</f>
        <v>5310</v>
      </c>
      <c r="D39" s="129">
        <f>[2]Slutanvändning!$N$1118</f>
        <v>0</v>
      </c>
      <c r="E39" s="109">
        <f>[2]Slutanvändning!$Q$1119</f>
        <v>0</v>
      </c>
      <c r="F39" s="109">
        <f>[2]Slutanvändning!$N$1120</f>
        <v>0</v>
      </c>
      <c r="G39" s="109">
        <f>[2]Slutanvändning!$N$1121</f>
        <v>0</v>
      </c>
      <c r="H39" s="129">
        <f>[2]Slutanvändning!$N$1122</f>
        <v>0</v>
      </c>
      <c r="I39" s="109">
        <f>[2]Slutanvändning!$N$1123</f>
        <v>0</v>
      </c>
      <c r="J39" s="109">
        <v>0</v>
      </c>
      <c r="K39" s="109">
        <f>[2]Slutanvändning!$T$1119</f>
        <v>0</v>
      </c>
      <c r="L39" s="109">
        <f>[2]Slutanvändning!$U$1119</f>
        <v>0</v>
      </c>
      <c r="M39" s="109"/>
      <c r="N39" s="109">
        <v>0</v>
      </c>
      <c r="O39" s="109">
        <v>0</v>
      </c>
      <c r="P39" s="109">
        <f>SUM(B39:N39)</f>
        <v>5310</v>
      </c>
      <c r="Q39" s="33"/>
      <c r="R39" s="41"/>
      <c r="S39" s="10"/>
      <c r="T39" s="64"/>
    </row>
    <row r="40" spans="1:47" ht="15.6">
      <c r="A40" s="5" t="s">
        <v>14</v>
      </c>
      <c r="B40" s="142">
        <f>SUM(B32:B39)</f>
        <v>51980</v>
      </c>
      <c r="C40" s="142">
        <f t="shared" ref="C40:O40" si="5">SUM(C32:C39)</f>
        <v>128870.15251200458</v>
      </c>
      <c r="D40" s="142">
        <f t="shared" si="5"/>
        <v>221265.61098093892</v>
      </c>
      <c r="E40" s="109">
        <f t="shared" si="5"/>
        <v>0</v>
      </c>
      <c r="F40" s="109">
        <f>SUM(F32:F39)</f>
        <v>0</v>
      </c>
      <c r="G40" s="109">
        <f t="shared" si="5"/>
        <v>31758</v>
      </c>
      <c r="H40" s="142">
        <f t="shared" si="5"/>
        <v>30605.569840389842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2">
        <f>SUM(B40:N40)</f>
        <v>464479.33333333331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10 GWh</v>
      </c>
      <c r="T41" s="64"/>
    </row>
    <row r="42" spans="1:47">
      <c r="A42" s="46" t="s">
        <v>43</v>
      </c>
      <c r="B42" s="113">
        <f>B39+B38+B37</f>
        <v>35175</v>
      </c>
      <c r="C42" s="113">
        <f>C39+C38+C37</f>
        <v>26787.333333333336</v>
      </c>
      <c r="D42" s="113">
        <f>D39+D38+D37</f>
        <v>1668.4301596101664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30605.569840389842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94236.333333333343</v>
      </c>
      <c r="Q42" s="34"/>
      <c r="R42" s="41" t="s">
        <v>41</v>
      </c>
      <c r="S42" s="11" t="str">
        <f>ROUND(P42/1000,0) &amp;" GWh"</f>
        <v>94 GWh</v>
      </c>
      <c r="T42" s="42">
        <f>P42/P40</f>
        <v>0.20288595545693461</v>
      </c>
    </row>
    <row r="43" spans="1:47">
      <c r="A43" s="47" t="s">
        <v>45</v>
      </c>
      <c r="B43" s="115"/>
      <c r="C43" s="116">
        <f>C40+C24-C7+C46</f>
        <v>139179.76471296494</v>
      </c>
      <c r="D43" s="116">
        <f t="shared" ref="D43:O43" si="7">D11+D24+D40</f>
        <v>221465.61098093892</v>
      </c>
      <c r="E43" s="116">
        <f t="shared" si="7"/>
        <v>0</v>
      </c>
      <c r="F43" s="116">
        <f t="shared" si="7"/>
        <v>1085</v>
      </c>
      <c r="G43" s="116">
        <f t="shared" si="7"/>
        <v>33018</v>
      </c>
      <c r="H43" s="116">
        <f t="shared" si="7"/>
        <v>88361.12539594539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483109.50108984928</v>
      </c>
      <c r="Q43" s="34"/>
      <c r="R43" s="41" t="s">
        <v>42</v>
      </c>
      <c r="S43" s="11" t="str">
        <f>ROUND(P36/1000,0) &amp;" GWh"</f>
        <v>41 GWh</v>
      </c>
      <c r="T43" s="63">
        <f>P36/P40</f>
        <v>8.8453881694054562E-2</v>
      </c>
    </row>
    <row r="44" spans="1:47">
      <c r="A44" s="47" t="s">
        <v>46</v>
      </c>
      <c r="B44" s="97"/>
      <c r="C44" s="104">
        <f>C43/$P$43</f>
        <v>0.28809154942924653</v>
      </c>
      <c r="D44" s="104">
        <f t="shared" ref="D44:P44" si="8">D43/$P$43</f>
        <v>0.45841700583684131</v>
      </c>
      <c r="E44" s="104">
        <f t="shared" si="8"/>
        <v>0</v>
      </c>
      <c r="F44" s="104">
        <f t="shared" si="8"/>
        <v>2.2458676501959552E-3</v>
      </c>
      <c r="G44" s="104">
        <f t="shared" si="8"/>
        <v>6.8344753985410178E-2</v>
      </c>
      <c r="H44" s="104">
        <f t="shared" si="8"/>
        <v>0.18290082309830599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50 GWh</v>
      </c>
      <c r="T44" s="42">
        <f>P34/P40</f>
        <v>0.10802633486384038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5 GWh</v>
      </c>
      <c r="T45" s="42">
        <f>P32/P40</f>
        <v>1.148382633457678E-2</v>
      </c>
      <c r="U45" s="36"/>
    </row>
    <row r="46" spans="1:47">
      <c r="A46" s="48" t="s">
        <v>49</v>
      </c>
      <c r="B46" s="68">
        <f>B24-B40</f>
        <v>20</v>
      </c>
      <c r="C46" s="68">
        <f>(C40+C24)*0.08</f>
        <v>10309.612200960368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33 GWh</v>
      </c>
      <c r="T46" s="63">
        <f>P33/P40</f>
        <v>7.0091385479655363E-2</v>
      </c>
      <c r="U46" s="36"/>
    </row>
    <row r="47" spans="1:47">
      <c r="A47" s="48" t="s">
        <v>51</v>
      </c>
      <c r="B47" s="98">
        <f>B46/B24</f>
        <v>3.8461538461538462E-4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241 GWh</v>
      </c>
      <c r="T47" s="63">
        <f>P35/P40</f>
        <v>0.5190586161709384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464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99"/>
      <c r="C50" s="119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96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[2]Solceller!$C$47</f>
        <v>1064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26">
        <f>[2]Elproduktion!$N$1762</f>
        <v>24263</v>
      </c>
      <c r="D7" s="90">
        <f>[2]Elproduktion!$N$1763</f>
        <v>0</v>
      </c>
      <c r="E7" s="90">
        <f>[2]Elproduktion!$Q$1764</f>
        <v>0</v>
      </c>
      <c r="F7" s="90">
        <f>[2]Elproduktion!$N$1765</f>
        <v>0</v>
      </c>
      <c r="G7" s="90">
        <f>[2]Elproduktion!$R$1766</f>
        <v>0</v>
      </c>
      <c r="H7" s="90">
        <f>[2]Elproduktion!$S$1767</f>
        <v>0</v>
      </c>
      <c r="I7" s="90">
        <f>[2]Elproduktion!$N$1768</f>
        <v>0</v>
      </c>
      <c r="J7" s="90">
        <f>[2]Elproduktion!$T$1766</f>
        <v>0</v>
      </c>
      <c r="K7" s="90">
        <f>[2]Elproduktion!$U$1764</f>
        <v>0</v>
      </c>
      <c r="L7" s="90">
        <f>[2]Elproduktion!$V$1764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[2]Elproduktion!$N$1770</f>
        <v>0</v>
      </c>
      <c r="D8" s="90">
        <f>[2]Elproduktion!$N$1771</f>
        <v>0</v>
      </c>
      <c r="E8" s="90">
        <f>[2]Elproduktion!$Q$1772</f>
        <v>0</v>
      </c>
      <c r="F8" s="90">
        <f>[2]Elproduktion!$N$1773</f>
        <v>0</v>
      </c>
      <c r="G8" s="90">
        <f>[2]Elproduktion!$R$1774</f>
        <v>0</v>
      </c>
      <c r="H8" s="90">
        <f>[2]Elproduktion!$S$1775</f>
        <v>0</v>
      </c>
      <c r="I8" s="90">
        <f>[2]Elproduktion!$N$1776</f>
        <v>0</v>
      </c>
      <c r="J8" s="90">
        <f>[2]Elproduktion!$T$1774</f>
        <v>0</v>
      </c>
      <c r="K8" s="90">
        <f>[2]Elproduktion!$U$1772</f>
        <v>0</v>
      </c>
      <c r="L8" s="90">
        <f>[2]Elproduktion!$V$1772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[2]Elproduktion!$N$1778</f>
        <v>4171</v>
      </c>
      <c r="D9" s="90">
        <f>[2]Elproduktion!$N$1779</f>
        <v>0</v>
      </c>
      <c r="E9" s="90">
        <f>[2]Elproduktion!$Q$1780</f>
        <v>0</v>
      </c>
      <c r="F9" s="90">
        <f>[2]Elproduktion!$N$1781</f>
        <v>0</v>
      </c>
      <c r="G9" s="90">
        <f>[2]Elproduktion!$R$1782</f>
        <v>0</v>
      </c>
      <c r="H9" s="90">
        <f>[2]Elproduktion!$S$1783</f>
        <v>0</v>
      </c>
      <c r="I9" s="90">
        <f>[2]Elproduktion!$N$1784</f>
        <v>0</v>
      </c>
      <c r="J9" s="90">
        <f>[2]Elproduktion!$T$1782</f>
        <v>0</v>
      </c>
      <c r="K9" s="90">
        <f>[2]Elproduktion!$U$1780</f>
        <v>0</v>
      </c>
      <c r="L9" s="90">
        <f>[2]Elproduktion!$V$1780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5">
        <f>[2]Elproduktion!$N$1786</f>
        <v>87983.238095238092</v>
      </c>
      <c r="D10" s="90">
        <f>[2]Elproduktion!$N$1787</f>
        <v>0</v>
      </c>
      <c r="E10" s="90">
        <f>[2]Elproduktion!$Q$1788</f>
        <v>0</v>
      </c>
      <c r="F10" s="90">
        <f>[2]Elproduktion!$N$1789</f>
        <v>0</v>
      </c>
      <c r="G10" s="90">
        <f>[2]Elproduktion!$R$1790</f>
        <v>0</v>
      </c>
      <c r="H10" s="90">
        <f>[2]Elproduktion!$S$1791</f>
        <v>0</v>
      </c>
      <c r="I10" s="90">
        <f>[2]Elproduktion!$N$1792</f>
        <v>0</v>
      </c>
      <c r="J10" s="90">
        <f>[2]Elproduktion!$T$1790</f>
        <v>0</v>
      </c>
      <c r="K10" s="90">
        <f>[2]Elproduktion!$U$1788</f>
        <v>0</v>
      </c>
      <c r="L10" s="90">
        <f>[2]Elproduktion!$V$1788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117481.23809523809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1494 Lidköping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7">
        <f>[2]Fjärrvärmeproduktion!$N$2466+[2]Fjärrvärmeproduktion!$N$2506</f>
        <v>439221</v>
      </c>
      <c r="C18" s="90"/>
      <c r="D18" s="126">
        <f>[2]Fjärrvärmeproduktion!$N$2467</f>
        <v>1881</v>
      </c>
      <c r="E18" s="90">
        <f>[2]Fjärrvärmeproduktion!$Q$2468</f>
        <v>0</v>
      </c>
      <c r="F18" s="90">
        <f>[2]Fjärrvärmeproduktion!$N$2469</f>
        <v>0</v>
      </c>
      <c r="G18" s="90">
        <f>[2]Fjärrvärmeproduktion!$R$2470</f>
        <v>0</v>
      </c>
      <c r="H18" s="90">
        <f>[2]Fjärrvärmeproduktion!$S$2471</f>
        <v>0</v>
      </c>
      <c r="I18" s="90">
        <f>[2]Fjärrvärmeproduktion!$N$2472</f>
        <v>0</v>
      </c>
      <c r="J18" s="90">
        <f>[2]Fjärrvärmeproduktion!$T$2470</f>
        <v>0</v>
      </c>
      <c r="K18" s="90">
        <f>[2]Fjärrvärmeproduktion!$U$2468</f>
        <v>0</v>
      </c>
      <c r="L18" s="106">
        <f>[2]Fjärrvärmeproduktion!$V$2468</f>
        <v>869157</v>
      </c>
      <c r="M18" s="106">
        <f>[2]Fjärrvärmeproduktion!$W$2471</f>
        <v>208</v>
      </c>
      <c r="N18" s="90"/>
      <c r="O18" s="90"/>
      <c r="P18" s="151">
        <f>SUM(C18:O18)</f>
        <v>871246</v>
      </c>
      <c r="Q18" s="4"/>
      <c r="R18" s="4"/>
      <c r="S18" s="4"/>
      <c r="T18" s="4"/>
    </row>
    <row r="19" spans="1:34" ht="15.6">
      <c r="A19" s="5" t="s">
        <v>19</v>
      </c>
      <c r="B19" s="105">
        <f>[2]Fjärrvärmeproduktion!$N$2474</f>
        <v>0</v>
      </c>
      <c r="C19" s="90"/>
      <c r="D19" s="105">
        <f>[2]Fjärrvärmeproduktion!$N$2475</f>
        <v>0</v>
      </c>
      <c r="E19" s="90">
        <f>[2]Fjärrvärmeproduktion!$Q$2476</f>
        <v>0</v>
      </c>
      <c r="F19" s="90">
        <f>[2]Fjärrvärmeproduktion!$N$2477</f>
        <v>0</v>
      </c>
      <c r="G19" s="90">
        <f>[2]Fjärrvärmeproduktion!$R$2478</f>
        <v>0</v>
      </c>
      <c r="H19" s="90">
        <f>[2]Fjärrvärmeproduktion!$S$2479</f>
        <v>0</v>
      </c>
      <c r="I19" s="90">
        <f>[2]Fjärrvärmeproduktion!$N$2480</f>
        <v>0</v>
      </c>
      <c r="J19" s="90">
        <f>[2]Fjärrvärmeproduktion!$T$2478</f>
        <v>0</v>
      </c>
      <c r="K19" s="90">
        <f>[2]Fjärrvärmeproduktion!$U$2476</f>
        <v>0</v>
      </c>
      <c r="L19" s="90">
        <f>[2]Fjärrvärmeproduktion!$V$2476</f>
        <v>0</v>
      </c>
      <c r="M19" s="90">
        <f>[2]Fjärrvärmeproduktion!$W$2479</f>
        <v>0</v>
      </c>
      <c r="N19" s="90"/>
      <c r="O19" s="90"/>
      <c r="P19" s="90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25">
        <f>[2]Fjärrvärmeproduktion!$N$2482</f>
        <v>0</v>
      </c>
      <c r="C20" s="90"/>
      <c r="D20" s="105">
        <f>[2]Fjärrvärmeproduktion!$N$2483</f>
        <v>0</v>
      </c>
      <c r="E20" s="90">
        <f>[2]Fjärrvärmeproduktion!$Q$2484</f>
        <v>0</v>
      </c>
      <c r="F20" s="90">
        <f>[2]Fjärrvärmeproduktion!$N$2485</f>
        <v>0</v>
      </c>
      <c r="G20" s="90">
        <f>[2]Fjärrvärmeproduktion!$R$2486</f>
        <v>0</v>
      </c>
      <c r="H20" s="90">
        <f>[2]Fjärrvärmeproduktion!$S$2487</f>
        <v>0</v>
      </c>
      <c r="I20" s="90">
        <f>[2]Fjärrvärmeproduktion!$N$2488</f>
        <v>0</v>
      </c>
      <c r="J20" s="90">
        <f>[2]Fjärrvärmeproduktion!$T$2486</f>
        <v>0</v>
      </c>
      <c r="K20" s="90">
        <f>[2]Fjärrvärmeproduktion!$U$2484</f>
        <v>0</v>
      </c>
      <c r="L20" s="90">
        <f>[2]Fjärrvärmeproduktion!$V$2484</f>
        <v>0</v>
      </c>
      <c r="M20" s="90">
        <f>[2]Fjärrvärmeproduktion!$W$2487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25">
        <f>[2]Fjärrvärmeproduktion!$N$2490</f>
        <v>0</v>
      </c>
      <c r="C21" s="90"/>
      <c r="D21" s="105">
        <f>[2]Fjärrvärmeproduktion!$N$2491</f>
        <v>0</v>
      </c>
      <c r="E21" s="90">
        <f>[2]Fjärrvärmeproduktion!$Q$2492</f>
        <v>0</v>
      </c>
      <c r="F21" s="90">
        <f>[2]Fjärrvärmeproduktion!$N$2493</f>
        <v>0</v>
      </c>
      <c r="G21" s="90">
        <f>[2]Fjärrvärmeproduktion!$R$2494</f>
        <v>0</v>
      </c>
      <c r="H21" s="90">
        <f>[2]Fjärrvärmeproduktion!$S$2495</f>
        <v>0</v>
      </c>
      <c r="I21" s="90">
        <f>[2]Fjärrvärmeproduktion!$N$2496</f>
        <v>0</v>
      </c>
      <c r="J21" s="90">
        <f>[2]Fjärrvärmeproduktion!$T$2494</f>
        <v>0</v>
      </c>
      <c r="K21" s="90">
        <f>[2]Fjärrvärmeproduktion!$U$2492</f>
        <v>0</v>
      </c>
      <c r="L21" s="90">
        <f>[2]Fjärrvärmeproduktion!$V$2492</f>
        <v>0</v>
      </c>
      <c r="M21" s="90">
        <f>[2]Fjärrvärmeproduktion!$W$2495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5">
        <f>[2]Fjärrvärmeproduktion!$N$2498</f>
        <v>8805</v>
      </c>
      <c r="C22" s="90"/>
      <c r="D22" s="105">
        <f>[2]Fjärrvärmeproduktion!$N$2499</f>
        <v>0</v>
      </c>
      <c r="E22" s="90">
        <f>[2]Fjärrvärmeproduktion!$Q$2500</f>
        <v>0</v>
      </c>
      <c r="F22" s="90">
        <f>[2]Fjärrvärmeproduktion!$N$2501</f>
        <v>0</v>
      </c>
      <c r="G22" s="90">
        <f>[2]Fjärrvärmeproduktion!$R$2502</f>
        <v>0</v>
      </c>
      <c r="H22" s="90">
        <f>[2]Fjärrvärmeproduktion!$S$2503</f>
        <v>0</v>
      </c>
      <c r="I22" s="90">
        <f>[2]Fjärrvärmeproduktion!$N$2504</f>
        <v>0</v>
      </c>
      <c r="J22" s="90">
        <f>[2]Fjärrvärmeproduktion!$T$2502</f>
        <v>0</v>
      </c>
      <c r="K22" s="90">
        <f>[2]Fjärrvärmeproduktion!$U$2500</f>
        <v>0</v>
      </c>
      <c r="L22" s="90">
        <f>[2]Fjärrvärmeproduktion!$V$2500</f>
        <v>0</v>
      </c>
      <c r="M22" s="90">
        <f>[2]Fjärrvärmeproduktion!$W$2503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1906 GWh</v>
      </c>
      <c r="T22" s="38"/>
      <c r="U22" s="36"/>
    </row>
    <row r="23" spans="1:34" ht="15.6">
      <c r="A23" s="5" t="s">
        <v>23</v>
      </c>
      <c r="B23" s="120">
        <v>0</v>
      </c>
      <c r="C23" s="90"/>
      <c r="D23" s="105">
        <f>[2]Fjärrvärmeproduktion!$N$2507</f>
        <v>0</v>
      </c>
      <c r="E23" s="90">
        <f>[2]Fjärrvärmeproduktion!$Q$2508</f>
        <v>0</v>
      </c>
      <c r="F23" s="90">
        <f>[2]Fjärrvärmeproduktion!$N$2509</f>
        <v>0</v>
      </c>
      <c r="G23" s="90">
        <f>[2]Fjärrvärmeproduktion!$R$2510</f>
        <v>0</v>
      </c>
      <c r="H23" s="90">
        <f>[2]Fjärrvärmeproduktion!$S$2511</f>
        <v>0</v>
      </c>
      <c r="I23" s="90">
        <f>[2]Fjärrvärmeproduktion!$N$2512</f>
        <v>0</v>
      </c>
      <c r="J23" s="90">
        <f>[2]Fjärrvärmeproduktion!$T$2510</f>
        <v>0</v>
      </c>
      <c r="K23" s="90">
        <f>[2]Fjärrvärmeproduktion!$U$2508</f>
        <v>0</v>
      </c>
      <c r="L23" s="90">
        <f>[2]Fjärrvärmeproduktion!$V$2508</f>
        <v>0</v>
      </c>
      <c r="M23" s="90">
        <f>[2]Fjärrvärmeproduktion!$W$2511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51">
        <f>SUM(B18:B23)</f>
        <v>448026</v>
      </c>
      <c r="C24" s="90">
        <f t="shared" ref="C24:O24" si="3">SUM(C18:C23)</f>
        <v>0</v>
      </c>
      <c r="D24" s="151">
        <f t="shared" si="3"/>
        <v>1881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151">
        <f t="shared" si="3"/>
        <v>869157</v>
      </c>
      <c r="M24" s="106">
        <f t="shared" si="3"/>
        <v>208</v>
      </c>
      <c r="N24" s="90">
        <f t="shared" si="3"/>
        <v>0</v>
      </c>
      <c r="O24" s="90">
        <f t="shared" si="3"/>
        <v>0</v>
      </c>
      <c r="P24" s="151">
        <f t="shared" si="2"/>
        <v>871246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491 GWh</v>
      </c>
      <c r="T25" s="42">
        <f>C$44</f>
        <v>0.25769044066995478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402 GWh</v>
      </c>
      <c r="T26" s="42">
        <f>D$44</f>
        <v>0.2108568369842099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 GWh</v>
      </c>
      <c r="T28" s="42">
        <f>F$44</f>
        <v>1.177581417926782E-3</v>
      </c>
      <c r="U28" s="36"/>
    </row>
    <row r="29" spans="1:34" ht="15.6">
      <c r="A29" s="79" t="str">
        <f>A2</f>
        <v>1494 Lidköping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86 GWh</v>
      </c>
      <c r="T29" s="42">
        <f>G$44</f>
        <v>4.5366520826311561E-2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55 GWh</v>
      </c>
      <c r="T30" s="42">
        <f>H$44</f>
        <v>2.8896117029919149E-2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5">
        <f>[2]Slutanvändning!$N$3572</f>
        <v>0</v>
      </c>
      <c r="C32" s="105">
        <f>[2]Slutanvändning!$N$3573</f>
        <v>28839</v>
      </c>
      <c r="D32" s="90">
        <f>[2]Slutanvändning!$N$3566</f>
        <v>21127</v>
      </c>
      <c r="E32" s="90">
        <f>[2]Slutanvändning!$Q$3567</f>
        <v>0</v>
      </c>
      <c r="F32" s="90">
        <f>[2]Slutanvändning!$N$3568</f>
        <v>0</v>
      </c>
      <c r="G32" s="90">
        <f>[2]Slutanvändning!$N$3569</f>
        <v>4800</v>
      </c>
      <c r="H32" s="90">
        <f>[2]Slutanvändning!$N$3570</f>
        <v>0</v>
      </c>
      <c r="I32" s="90">
        <f>[2]Slutanvändning!$N$3571</f>
        <v>0</v>
      </c>
      <c r="J32" s="90">
        <v>0</v>
      </c>
      <c r="K32" s="90">
        <f>[2]Slutanvändning!$T$3567</f>
        <v>0</v>
      </c>
      <c r="L32" s="90">
        <f>[2]Slutanvändning!$U$3567</f>
        <v>0</v>
      </c>
      <c r="M32" s="90"/>
      <c r="N32" s="90">
        <v>0</v>
      </c>
      <c r="O32" s="90">
        <v>0</v>
      </c>
      <c r="P32" s="90">
        <f t="shared" ref="P32:P38" si="4">SUM(B32:N32)</f>
        <v>54766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20">
        <f>[2]Slutanvändning!$N$3581</f>
        <v>93044.645122770351</v>
      </c>
      <c r="C33" s="105">
        <f>[2]Slutanvändning!$N$3582</f>
        <v>140831</v>
      </c>
      <c r="D33" s="90">
        <f>[2]Slutanvändning!$N$3575</f>
        <v>4632</v>
      </c>
      <c r="E33" s="90">
        <f>[2]Slutanvändning!$Q$3576</f>
        <v>0</v>
      </c>
      <c r="F33" s="145">
        <f>[2]Slutanvändning!$N$3577</f>
        <v>2245</v>
      </c>
      <c r="G33" s="90">
        <f>[2]Slutanvändning!$N$3578</f>
        <v>9241</v>
      </c>
      <c r="H33" s="90">
        <f>[2]Slutanvändning!$N$3579</f>
        <v>8464</v>
      </c>
      <c r="I33" s="90">
        <f>[2]Slutanvändning!$N$3580</f>
        <v>0</v>
      </c>
      <c r="J33" s="90">
        <v>0</v>
      </c>
      <c r="K33" s="90">
        <f>[2]Slutanvändning!$T$3576</f>
        <v>0</v>
      </c>
      <c r="L33" s="90">
        <f>[2]Slutanvändning!$U$3576</f>
        <v>0</v>
      </c>
      <c r="M33" s="90"/>
      <c r="N33" s="90">
        <v>0</v>
      </c>
      <c r="O33" s="90">
        <v>0</v>
      </c>
      <c r="P33" s="145">
        <f t="shared" si="4"/>
        <v>258457.64512277034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20">
        <f>[2]Slutanvändning!$N$3590</f>
        <v>31125.451695852469</v>
      </c>
      <c r="C34" s="125">
        <f>[2]Slutanvändning!$N$3591</f>
        <v>48185.069848043844</v>
      </c>
      <c r="D34" s="90">
        <f>[2]Slutanvändning!$N$3584</f>
        <v>2387</v>
      </c>
      <c r="E34" s="90">
        <f>[2]Slutanvändning!$Q$3585</f>
        <v>0</v>
      </c>
      <c r="F34" s="90">
        <f>[2]Slutanvändning!$N$3586</f>
        <v>0</v>
      </c>
      <c r="G34" s="90">
        <f>[2]Slutanvändning!$N$3587</f>
        <v>0</v>
      </c>
      <c r="H34" s="90">
        <f>[2]Slutanvändning!$N$3588</f>
        <v>0</v>
      </c>
      <c r="I34" s="90">
        <f>[2]Slutanvändning!$N$3589</f>
        <v>0</v>
      </c>
      <c r="J34" s="90">
        <v>0</v>
      </c>
      <c r="K34" s="90">
        <f>[2]Slutanvändning!$T$3585</f>
        <v>0</v>
      </c>
      <c r="L34" s="90">
        <f>[2]Slutanvändning!$U$3585</f>
        <v>0</v>
      </c>
      <c r="M34" s="90"/>
      <c r="N34" s="90">
        <v>0</v>
      </c>
      <c r="O34" s="90">
        <v>0</v>
      </c>
      <c r="P34" s="145">
        <f t="shared" si="4"/>
        <v>81697.521543896321</v>
      </c>
      <c r="Q34" s="33"/>
      <c r="R34" s="86" t="str">
        <f>L30</f>
        <v>Avfall</v>
      </c>
      <c r="S34" s="61" t="str">
        <f>ROUND(L43/1000,0) &amp;" GWh"</f>
        <v>869 GWh</v>
      </c>
      <c r="T34" s="42">
        <f>L$44</f>
        <v>0.45590339975990557</v>
      </c>
      <c r="U34" s="36"/>
      <c r="V34" s="8"/>
      <c r="W34" s="59"/>
    </row>
    <row r="35" spans="1:47" ht="15.6">
      <c r="A35" s="5" t="s">
        <v>35</v>
      </c>
      <c r="B35" s="105">
        <f>[2]Slutanvändning!$N$3599</f>
        <v>0</v>
      </c>
      <c r="C35" s="105">
        <f>[2]Slutanvändning!$N$3600</f>
        <v>63</v>
      </c>
      <c r="D35" s="90">
        <f>[2]Slutanvändning!$N$3593</f>
        <v>286333</v>
      </c>
      <c r="E35" s="90">
        <f>[2]Slutanvändning!$Q$3594</f>
        <v>0</v>
      </c>
      <c r="F35" s="90">
        <f>[2]Slutanvändning!$N$3595</f>
        <v>0</v>
      </c>
      <c r="G35" s="90">
        <f>[2]Slutanvändning!$N$3596</f>
        <v>72448</v>
      </c>
      <c r="H35" s="90">
        <f>[2]Slutanvändning!$N$3597</f>
        <v>0</v>
      </c>
      <c r="I35" s="90">
        <f>[2]Slutanvändning!$N$3598</f>
        <v>0</v>
      </c>
      <c r="J35" s="90">
        <v>0</v>
      </c>
      <c r="K35" s="90">
        <f>[2]Slutanvändning!$T$3594</f>
        <v>0</v>
      </c>
      <c r="L35" s="90">
        <f>[2]Slutanvändning!$U$3594</f>
        <v>0</v>
      </c>
      <c r="M35" s="90"/>
      <c r="N35" s="90">
        <v>0</v>
      </c>
      <c r="O35" s="90">
        <v>0</v>
      </c>
      <c r="P35" s="90">
        <f>SUM(B35:N35)</f>
        <v>358844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1.0910331177228091E-4</v>
      </c>
      <c r="U35" s="36"/>
    </row>
    <row r="36" spans="1:47" ht="15.6">
      <c r="A36" s="5" t="s">
        <v>36</v>
      </c>
      <c r="B36" s="120">
        <f>[2]Slutanvändning!$N$3608</f>
        <v>32529.903181377169</v>
      </c>
      <c r="C36" s="125">
        <f>[2]Slutanvändning!$N$3609</f>
        <v>133536.09681862284</v>
      </c>
      <c r="D36" s="90">
        <f>[2]Slutanvändning!$N$3602</f>
        <v>85457</v>
      </c>
      <c r="E36" s="90">
        <f>[2]Slutanvändning!$Q$3603</f>
        <v>0</v>
      </c>
      <c r="F36" s="90">
        <f>[2]Slutanvändning!$N$3604</f>
        <v>0</v>
      </c>
      <c r="G36" s="90">
        <f>[2]Slutanvändning!$N$3605</f>
        <v>0</v>
      </c>
      <c r="H36" s="90">
        <f>[2]Slutanvändning!$N$3606</f>
        <v>0</v>
      </c>
      <c r="I36" s="90">
        <f>[2]Slutanvändning!$N$3607</f>
        <v>0</v>
      </c>
      <c r="J36" s="90">
        <v>0</v>
      </c>
      <c r="K36" s="90">
        <f>[2]Slutanvändning!$T$3603</f>
        <v>0</v>
      </c>
      <c r="L36" s="90">
        <f>[2]Slutanvändning!$U$3603</f>
        <v>0</v>
      </c>
      <c r="M36" s="90"/>
      <c r="N36" s="90">
        <v>0</v>
      </c>
      <c r="O36" s="90">
        <v>0</v>
      </c>
      <c r="P36" s="90">
        <f t="shared" si="4"/>
        <v>251523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27">
        <f>[2]Slutanvändning!$N$3617</f>
        <v>54900</v>
      </c>
      <c r="C37" s="105">
        <f>[2]Slutanvändning!$N$3618</f>
        <v>99402</v>
      </c>
      <c r="D37" s="90">
        <f>[2]Slutanvändning!$N$3611</f>
        <v>171</v>
      </c>
      <c r="E37" s="90">
        <f>[2]Slutanvändning!$Q$3612</f>
        <v>0</v>
      </c>
      <c r="F37" s="90">
        <f>[2]Slutanvändning!$N$3613</f>
        <v>0</v>
      </c>
      <c r="G37" s="90">
        <f>[2]Slutanvändning!$N$3614</f>
        <v>0</v>
      </c>
      <c r="H37" s="90">
        <f>[2]Slutanvändning!$N$3615</f>
        <v>46625</v>
      </c>
      <c r="I37" s="90">
        <f>[2]Slutanvändning!$N$3616</f>
        <v>0</v>
      </c>
      <c r="J37" s="90">
        <v>0</v>
      </c>
      <c r="K37" s="90">
        <f>[2]Slutanvändning!$T$3612</f>
        <v>0</v>
      </c>
      <c r="L37" s="90">
        <f>[2]Slutanvändning!$U$3612</f>
        <v>0</v>
      </c>
      <c r="M37" s="90"/>
      <c r="N37" s="90">
        <v>0</v>
      </c>
      <c r="O37" s="90">
        <v>0</v>
      </c>
      <c r="P37" s="145">
        <f t="shared" si="4"/>
        <v>201098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27">
        <f>[2]Slutanvändning!$N$3626</f>
        <v>88600</v>
      </c>
      <c r="C38" s="125">
        <f>[2]Slutanvändning!$N$3627</f>
        <v>17733.833333333332</v>
      </c>
      <c r="D38" s="90">
        <f>[2]Slutanvändning!$N$3620</f>
        <v>0</v>
      </c>
      <c r="E38" s="90">
        <f>[2]Slutanvändning!$Q$3621</f>
        <v>0</v>
      </c>
      <c r="F38" s="90">
        <f>[2]Slutanvändning!$N$3622</f>
        <v>0</v>
      </c>
      <c r="G38" s="90">
        <f>[2]Slutanvändning!$N$3623</f>
        <v>0</v>
      </c>
      <c r="H38" s="90">
        <f>[2]Slutanvändning!$N$3624</f>
        <v>0</v>
      </c>
      <c r="I38" s="90">
        <f>[2]Slutanvändning!$N$3625</f>
        <v>0</v>
      </c>
      <c r="J38" s="90">
        <v>0</v>
      </c>
      <c r="K38" s="90">
        <f>[2]Slutanvändning!$T$3621</f>
        <v>0</v>
      </c>
      <c r="L38" s="90">
        <f>[2]Slutanvändning!$U$3621</f>
        <v>0</v>
      </c>
      <c r="M38" s="90"/>
      <c r="N38" s="90">
        <v>0</v>
      </c>
      <c r="O38" s="90">
        <v>0</v>
      </c>
      <c r="P38" s="145">
        <f t="shared" si="4"/>
        <v>106333.83333333333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5">
        <f>[2]Slutanvändning!$N$3635</f>
        <v>0</v>
      </c>
      <c r="C39" s="105">
        <f>[2]Slutanvändning!$N$3636</f>
        <v>8759</v>
      </c>
      <c r="D39" s="90">
        <f>[2]Slutanvändning!$N$3629</f>
        <v>0</v>
      </c>
      <c r="E39" s="90">
        <f>[2]Slutanvändning!$Q$3630</f>
        <v>0</v>
      </c>
      <c r="F39" s="90">
        <f>[2]Slutanvändning!$N$3631</f>
        <v>0</v>
      </c>
      <c r="G39" s="90">
        <f>[2]Slutanvändning!$N$3632</f>
        <v>0</v>
      </c>
      <c r="H39" s="90">
        <f>[2]Slutanvändning!$N$3633</f>
        <v>0</v>
      </c>
      <c r="I39" s="90">
        <f>[2]Slutanvändning!$N$3634</f>
        <v>0</v>
      </c>
      <c r="J39" s="90">
        <v>0</v>
      </c>
      <c r="K39" s="90">
        <f>[2]Slutanvändning!$T$3630</f>
        <v>0</v>
      </c>
      <c r="L39" s="90">
        <f>[2]Slutanvändning!$U$3630</f>
        <v>0</v>
      </c>
      <c r="M39" s="90"/>
      <c r="N39" s="90">
        <v>0</v>
      </c>
      <c r="O39" s="90">
        <v>0</v>
      </c>
      <c r="P39" s="90">
        <f>SUM(B39:N39)</f>
        <v>8759</v>
      </c>
      <c r="Q39" s="33"/>
      <c r="R39" s="41"/>
      <c r="S39" s="10"/>
      <c r="T39" s="64"/>
    </row>
    <row r="40" spans="1:47" ht="15.6">
      <c r="A40" s="5" t="s">
        <v>14</v>
      </c>
      <c r="B40" s="145">
        <f>SUM(B32:B39)</f>
        <v>300200</v>
      </c>
      <c r="C40" s="90">
        <f t="shared" ref="C40:O40" si="5">SUM(C32:C39)</f>
        <v>477349</v>
      </c>
      <c r="D40" s="90">
        <f t="shared" si="5"/>
        <v>400107</v>
      </c>
      <c r="E40" s="90">
        <f t="shared" si="5"/>
        <v>0</v>
      </c>
      <c r="F40" s="145">
        <f>SUM(F32:F39)</f>
        <v>2245</v>
      </c>
      <c r="G40" s="90">
        <f t="shared" si="5"/>
        <v>86489</v>
      </c>
      <c r="H40" s="90">
        <f t="shared" si="5"/>
        <v>55089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45">
        <f>SUM(B40:N40)</f>
        <v>1321479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186 GWh</v>
      </c>
      <c r="T41" s="64"/>
    </row>
    <row r="42" spans="1:47">
      <c r="A42" s="46" t="s">
        <v>43</v>
      </c>
      <c r="B42" s="95">
        <f>B39+B38+B37</f>
        <v>143500</v>
      </c>
      <c r="C42" s="95">
        <f>C39+C38+C37</f>
        <v>125894.83333333333</v>
      </c>
      <c r="D42" s="95">
        <f>D39+D38+D37</f>
        <v>171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46625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316190.83333333331</v>
      </c>
      <c r="Q42" s="34"/>
      <c r="R42" s="41" t="s">
        <v>41</v>
      </c>
      <c r="S42" s="11" t="str">
        <f>ROUND(P42/1000,0) &amp;" GWh"</f>
        <v>316 GWh</v>
      </c>
      <c r="T42" s="42">
        <f>P42/P40</f>
        <v>0.23927041847303915</v>
      </c>
    </row>
    <row r="43" spans="1:47">
      <c r="A43" s="47" t="s">
        <v>45</v>
      </c>
      <c r="B43" s="121"/>
      <c r="C43" s="122">
        <f>C40+C24-C7+C46</f>
        <v>491273.92</v>
      </c>
      <c r="D43" s="122">
        <f t="shared" ref="D43:O43" si="7">D11+D24+D40</f>
        <v>401988</v>
      </c>
      <c r="E43" s="122">
        <f t="shared" si="7"/>
        <v>0</v>
      </c>
      <c r="F43" s="122">
        <f t="shared" si="7"/>
        <v>2245</v>
      </c>
      <c r="G43" s="122">
        <f t="shared" si="7"/>
        <v>86489</v>
      </c>
      <c r="H43" s="122">
        <f t="shared" si="7"/>
        <v>55089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869157</v>
      </c>
      <c r="M43" s="122">
        <f t="shared" si="7"/>
        <v>208</v>
      </c>
      <c r="N43" s="122">
        <f t="shared" si="7"/>
        <v>0</v>
      </c>
      <c r="O43" s="122">
        <f t="shared" si="7"/>
        <v>0</v>
      </c>
      <c r="P43" s="123">
        <f>SUM(C43:O43)</f>
        <v>1906449.92</v>
      </c>
      <c r="Q43" s="34"/>
      <c r="R43" s="41" t="s">
        <v>42</v>
      </c>
      <c r="S43" s="11" t="str">
        <f>ROUND(P36/1000,0) &amp;" GWh"</f>
        <v>252 GWh</v>
      </c>
      <c r="T43" s="63">
        <f>P36/P40</f>
        <v>0.19033446615496727</v>
      </c>
    </row>
    <row r="44" spans="1:47">
      <c r="A44" s="47" t="s">
        <v>46</v>
      </c>
      <c r="B44" s="97"/>
      <c r="C44" s="104">
        <f>C43/$P$43</f>
        <v>0.25769044066995478</v>
      </c>
      <c r="D44" s="104">
        <f t="shared" ref="D44:P44" si="8">D43/$P$43</f>
        <v>0.2108568369842099</v>
      </c>
      <c r="E44" s="104">
        <f t="shared" si="8"/>
        <v>0</v>
      </c>
      <c r="F44" s="104">
        <f t="shared" si="8"/>
        <v>1.177581417926782E-3</v>
      </c>
      <c r="G44" s="104">
        <f t="shared" si="8"/>
        <v>4.5366520826311561E-2</v>
      </c>
      <c r="H44" s="104">
        <f t="shared" si="8"/>
        <v>2.8896117029919149E-2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0.45590339975990557</v>
      </c>
      <c r="M44" s="104">
        <f t="shared" si="8"/>
        <v>1.0910331177228091E-4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82 GWh</v>
      </c>
      <c r="T44" s="42">
        <f>P34/P40</f>
        <v>6.1822792147205007E-2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55 GWh</v>
      </c>
      <c r="T45" s="42">
        <f>P32/P40</f>
        <v>4.1442958987619176E-2</v>
      </c>
      <c r="U45" s="36"/>
    </row>
    <row r="46" spans="1:47">
      <c r="A46" s="48" t="s">
        <v>49</v>
      </c>
      <c r="B46" s="68">
        <f>B24-B40</f>
        <v>147826</v>
      </c>
      <c r="C46" s="68">
        <f>(C40+C24)*0.08</f>
        <v>38187.919999999998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258 GWh</v>
      </c>
      <c r="T46" s="63">
        <f>P33/P40</f>
        <v>0.19558210544607241</v>
      </c>
      <c r="U46" s="36"/>
    </row>
    <row r="47" spans="1:47">
      <c r="A47" s="48" t="s">
        <v>51</v>
      </c>
      <c r="B47" s="71">
        <f>B46/B24</f>
        <v>0.32994960113921962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359 GWh</v>
      </c>
      <c r="T47" s="63">
        <f>P35/P40</f>
        <v>0.27154725879109692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1321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A8" sqref="A8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97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[2]Solceller!$C$26</f>
        <v>152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 t="s">
        <v>129</v>
      </c>
      <c r="B6" s="60"/>
      <c r="C6" s="90">
        <f>[2]Elproduktion!$N$922</f>
        <v>2154</v>
      </c>
      <c r="D6" s="90"/>
      <c r="E6" s="90"/>
      <c r="F6" s="90"/>
      <c r="G6" s="90"/>
      <c r="H6" s="90">
        <f>[2]Elproduktion!$S$927</f>
        <v>2718</v>
      </c>
      <c r="I6" s="90"/>
      <c r="J6" s="90"/>
      <c r="K6" s="90"/>
      <c r="L6" s="90"/>
      <c r="M6" s="90"/>
      <c r="N6" s="90"/>
      <c r="O6" s="90"/>
      <c r="P6" s="90">
        <f t="shared" ref="P6:P11" si="0">SUM(D6:O6)</f>
        <v>2718</v>
      </c>
      <c r="Q6" s="53"/>
      <c r="AG6" s="53"/>
      <c r="AH6" s="53"/>
    </row>
    <row r="7" spans="1:34" ht="15.6">
      <c r="A7" s="5" t="s">
        <v>18</v>
      </c>
      <c r="B7" s="60"/>
      <c r="C7" s="90">
        <v>0</v>
      </c>
      <c r="D7" s="90">
        <f>[2]Elproduktion!$N$923</f>
        <v>0</v>
      </c>
      <c r="E7" s="90">
        <f>[2]Elproduktion!$Q$924</f>
        <v>0</v>
      </c>
      <c r="F7" s="90">
        <f>[2]Elproduktion!$N$925</f>
        <v>0</v>
      </c>
      <c r="G7" s="90">
        <f>[2]Elproduktion!$R$926</f>
        <v>0</v>
      </c>
      <c r="H7" s="90">
        <v>0</v>
      </c>
      <c r="I7" s="90">
        <f>[2]Elproduktion!$N$928</f>
        <v>0</v>
      </c>
      <c r="J7" s="90">
        <f>[2]Elproduktion!$T$926</f>
        <v>0</v>
      </c>
      <c r="K7" s="90">
        <f>[2]Elproduktion!U924</f>
        <v>0</v>
      </c>
      <c r="L7" s="90">
        <f>[2]Elproduktion!V924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[2]Elproduktion!$N$930</f>
        <v>0</v>
      </c>
      <c r="D8" s="90">
        <f>[2]Elproduktion!$N$931</f>
        <v>0</v>
      </c>
      <c r="E8" s="90">
        <f>[2]Elproduktion!$Q$932</f>
        <v>0</v>
      </c>
      <c r="F8" s="90">
        <f>[2]Elproduktion!$N$933</f>
        <v>0</v>
      </c>
      <c r="G8" s="90">
        <f>[2]Elproduktion!$R$934</f>
        <v>0</v>
      </c>
      <c r="H8" s="90">
        <f>[2]Elproduktion!$S$935</f>
        <v>0</v>
      </c>
      <c r="I8" s="90">
        <f>[2]Elproduktion!$N$936</f>
        <v>0</v>
      </c>
      <c r="J8" s="90">
        <f>[2]Elproduktion!$T$934</f>
        <v>0</v>
      </c>
      <c r="K8" s="90">
        <f>[2]Elproduktion!U932</f>
        <v>0</v>
      </c>
      <c r="L8" s="90">
        <f>[2]Elproduktion!V932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[2]Elproduktion!$N$938</f>
        <v>153455</v>
      </c>
      <c r="D9" s="90">
        <f>[2]Elproduktion!$N$939</f>
        <v>0</v>
      </c>
      <c r="E9" s="90">
        <f>[2]Elproduktion!$Q$940</f>
        <v>0</v>
      </c>
      <c r="F9" s="90">
        <f>[2]Elproduktion!$N$941</f>
        <v>0</v>
      </c>
      <c r="G9" s="90">
        <f>[2]Elproduktion!$R$942</f>
        <v>0</v>
      </c>
      <c r="H9" s="90">
        <f>[2]Elproduktion!$S$943</f>
        <v>0</v>
      </c>
      <c r="I9" s="90">
        <f>[2]Elproduktion!$N$944</f>
        <v>0</v>
      </c>
      <c r="J9" s="90">
        <f>[2]Elproduktion!$T$942</f>
        <v>0</v>
      </c>
      <c r="K9" s="90">
        <f>[2]Elproduktion!U940</f>
        <v>0</v>
      </c>
      <c r="L9" s="90">
        <f>[2]Elproduktion!V940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[2]Elproduktion!$N$946</f>
        <v>44466</v>
      </c>
      <c r="D10" s="90">
        <f>[2]Elproduktion!$N$947</f>
        <v>0</v>
      </c>
      <c r="E10" s="90">
        <f>[2]Elproduktion!$Q$948</f>
        <v>0</v>
      </c>
      <c r="F10" s="90">
        <f>[2]Elproduktion!$N$949</f>
        <v>0</v>
      </c>
      <c r="G10" s="90">
        <f>[2]Elproduktion!$R$950</f>
        <v>0</v>
      </c>
      <c r="H10" s="90">
        <f>[2]Elproduktion!$S$951</f>
        <v>0</v>
      </c>
      <c r="I10" s="90">
        <f>[2]Elproduktion!$N$952</f>
        <v>0</v>
      </c>
      <c r="J10" s="90">
        <f>[2]Elproduktion!$T$950</f>
        <v>0</v>
      </c>
      <c r="K10" s="90">
        <f>[2]Elproduktion!U948</f>
        <v>0</v>
      </c>
      <c r="L10" s="90">
        <f>[2]Elproduktion!V948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200227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2718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2718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1462 Lilla Edet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[2]Fjärrvärmeproduktion!$N$1290</f>
        <v>0</v>
      </c>
      <c r="C18" s="109"/>
      <c r="D18" s="109">
        <f>[2]Fjärrvärmeproduktion!$N$1291</f>
        <v>0</v>
      </c>
      <c r="E18" s="109">
        <f>[2]Fjärrvärmeproduktion!$Q$1292</f>
        <v>0</v>
      </c>
      <c r="F18" s="109">
        <f>[2]Fjärrvärmeproduktion!$N$1293</f>
        <v>0</v>
      </c>
      <c r="G18" s="109">
        <f>[2]Fjärrvärmeproduktion!$R$1294</f>
        <v>0</v>
      </c>
      <c r="H18" s="109">
        <f>[2]Fjärrvärmeproduktion!$S$1295</f>
        <v>0</v>
      </c>
      <c r="I18" s="109">
        <f>[2]Fjärrvärmeproduktion!$N$1296</f>
        <v>0</v>
      </c>
      <c r="J18" s="109">
        <f>[2]Fjärrvärmeproduktion!$T$1294</f>
        <v>0</v>
      </c>
      <c r="K18" s="109">
        <f>[2]Fjärrvärmeproduktion!U1292</f>
        <v>0</v>
      </c>
      <c r="L18" s="109">
        <f>[2]Fjärrvärmeproduktion!V1292</f>
        <v>0</v>
      </c>
      <c r="M18" s="109">
        <f>[2]Fjärrvärmeproduktion!$W$1295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[2]Fjärrvärmeproduktion!$N$1298</f>
        <v>677</v>
      </c>
      <c r="C19" s="109"/>
      <c r="D19" s="109">
        <f>[2]Fjärrvärmeproduktion!$N$1299</f>
        <v>796</v>
      </c>
      <c r="E19" s="109">
        <f>[2]Fjärrvärmeproduktion!$Q$1300</f>
        <v>0</v>
      </c>
      <c r="F19" s="109">
        <f>[2]Fjärrvärmeproduktion!$N$1301</f>
        <v>0</v>
      </c>
      <c r="G19" s="109">
        <f>[2]Fjärrvärmeproduktion!$R$1302</f>
        <v>0</v>
      </c>
      <c r="H19" s="109">
        <f>[2]Fjärrvärmeproduktion!$S$1303</f>
        <v>0</v>
      </c>
      <c r="I19" s="109">
        <f>[2]Fjärrvärmeproduktion!$N$1304</f>
        <v>0</v>
      </c>
      <c r="J19" s="109">
        <f>[2]Fjärrvärmeproduktion!$T$1302</f>
        <v>0</v>
      </c>
      <c r="K19" s="109">
        <f>[2]Fjärrvärmeproduktion!U1300</f>
        <v>0</v>
      </c>
      <c r="L19" s="109">
        <f>[2]Fjärrvärmeproduktion!V1300</f>
        <v>0</v>
      </c>
      <c r="M19" s="109">
        <f>[2]Fjärrvärmeproduktion!$W$1303</f>
        <v>0</v>
      </c>
      <c r="N19" s="109"/>
      <c r="O19" s="109"/>
      <c r="P19" s="109">
        <f t="shared" ref="P19:P24" si="2">SUM(C19:O19)</f>
        <v>796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[2]Fjärrvärmeproduktion!$N$1306</f>
        <v>0</v>
      </c>
      <c r="C20" s="109"/>
      <c r="D20" s="109">
        <f>[2]Fjärrvärmeproduktion!$N$1307</f>
        <v>0</v>
      </c>
      <c r="E20" s="109">
        <f>[2]Fjärrvärmeproduktion!$Q$1308</f>
        <v>0</v>
      </c>
      <c r="F20" s="109">
        <f>[2]Fjärrvärmeproduktion!$N$1309</f>
        <v>0</v>
      </c>
      <c r="G20" s="109">
        <f>[2]Fjärrvärmeproduktion!$R$1310</f>
        <v>0</v>
      </c>
      <c r="H20" s="109">
        <f>[2]Fjärrvärmeproduktion!$S$1311</f>
        <v>0</v>
      </c>
      <c r="I20" s="109">
        <f>[2]Fjärrvärmeproduktion!$N$1312</f>
        <v>0</v>
      </c>
      <c r="J20" s="109">
        <f>[2]Fjärrvärmeproduktion!$T$1310</f>
        <v>0</v>
      </c>
      <c r="K20" s="109">
        <f>[2]Fjärrvärmeproduktion!U1308</f>
        <v>0</v>
      </c>
      <c r="L20" s="109">
        <f>[2]Fjärrvärmeproduktion!V1308</f>
        <v>0</v>
      </c>
      <c r="M20" s="109">
        <f>[2]Fjärrvärmeproduktion!$W$1311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[2]Fjärrvärmeproduktion!$N$1314</f>
        <v>0</v>
      </c>
      <c r="C21" s="109"/>
      <c r="D21" s="109">
        <f>[2]Fjärrvärmeproduktion!$N$1315</f>
        <v>0</v>
      </c>
      <c r="E21" s="109">
        <f>[2]Fjärrvärmeproduktion!$Q$1316</f>
        <v>0</v>
      </c>
      <c r="F21" s="109">
        <f>[2]Fjärrvärmeproduktion!$N$1317</f>
        <v>0</v>
      </c>
      <c r="G21" s="109">
        <f>[2]Fjärrvärmeproduktion!$R$1318</f>
        <v>0</v>
      </c>
      <c r="H21" s="109">
        <f>[2]Fjärrvärmeproduktion!$S$1319</f>
        <v>0</v>
      </c>
      <c r="I21" s="109">
        <f>[2]Fjärrvärmeproduktion!$N$1320</f>
        <v>0</v>
      </c>
      <c r="J21" s="109">
        <f>[2]Fjärrvärmeproduktion!$T$1318</f>
        <v>0</v>
      </c>
      <c r="K21" s="109">
        <f>[2]Fjärrvärmeproduktion!U1316</f>
        <v>0</v>
      </c>
      <c r="L21" s="109">
        <f>[2]Fjärrvärmeproduktion!V1316</f>
        <v>0</v>
      </c>
      <c r="M21" s="109">
        <f>[2]Fjärrvärmeproduktion!$W$1319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9">
        <f>[2]Fjärrvärmeproduktion!$N$1322</f>
        <v>12634</v>
      </c>
      <c r="C22" s="109"/>
      <c r="D22" s="109">
        <f>[2]Fjärrvärmeproduktion!$N$1323</f>
        <v>0</v>
      </c>
      <c r="E22" s="109">
        <f>[2]Fjärrvärmeproduktion!$Q$1324</f>
        <v>0</v>
      </c>
      <c r="F22" s="109">
        <f>[2]Fjärrvärmeproduktion!$N$1325</f>
        <v>0</v>
      </c>
      <c r="G22" s="109">
        <f>[2]Fjärrvärmeproduktion!$R$1326</f>
        <v>0</v>
      </c>
      <c r="H22" s="109">
        <f>[2]Fjärrvärmeproduktion!$S$1327</f>
        <v>0</v>
      </c>
      <c r="I22" s="109">
        <f>[2]Fjärrvärmeproduktion!$N$1328</f>
        <v>0</v>
      </c>
      <c r="J22" s="109">
        <f>[2]Fjärrvärmeproduktion!$T$1326</f>
        <v>0</v>
      </c>
      <c r="K22" s="109">
        <f>[2]Fjärrvärmeproduktion!U1324</f>
        <v>0</v>
      </c>
      <c r="L22" s="109">
        <f>[2]Fjärrvärmeproduktion!V1324</f>
        <v>0</v>
      </c>
      <c r="M22" s="109">
        <f>[2]Fjärrvärmeproduktion!$W$1327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635 GWh</v>
      </c>
      <c r="T22" s="38"/>
      <c r="U22" s="36"/>
    </row>
    <row r="23" spans="1:34" ht="15.6">
      <c r="A23" s="5" t="s">
        <v>23</v>
      </c>
      <c r="B23" s="118">
        <f>[2]Fjärrvärmeproduktion!$N$1330</f>
        <v>0</v>
      </c>
      <c r="C23" s="109"/>
      <c r="D23" s="109">
        <f>[2]Fjärrvärmeproduktion!$N$1331</f>
        <v>0</v>
      </c>
      <c r="E23" s="109">
        <f>[2]Fjärrvärmeproduktion!$Q$1332</f>
        <v>0</v>
      </c>
      <c r="F23" s="109">
        <f>[2]Fjärrvärmeproduktion!$N$1333</f>
        <v>0</v>
      </c>
      <c r="G23" s="109">
        <f>[2]Fjärrvärmeproduktion!$R$1334</f>
        <v>0</v>
      </c>
      <c r="H23" s="109">
        <f>[2]Fjärrvärmeproduktion!$S$1335</f>
        <v>0</v>
      </c>
      <c r="I23" s="109">
        <f>[2]Fjärrvärmeproduktion!$N$1336</f>
        <v>0</v>
      </c>
      <c r="J23" s="109">
        <f>[2]Fjärrvärmeproduktion!$T$1334</f>
        <v>0</v>
      </c>
      <c r="K23" s="109">
        <f>[2]Fjärrvärmeproduktion!U1332</f>
        <v>0</v>
      </c>
      <c r="L23" s="109">
        <f>[2]Fjärrvärmeproduktion!V1332</f>
        <v>0</v>
      </c>
      <c r="M23" s="109">
        <f>[2]Fjärrvärmeproduktion!$W$1335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13311</v>
      </c>
      <c r="C24" s="109">
        <f t="shared" ref="C24:O24" si="3">SUM(C18:C23)</f>
        <v>0</v>
      </c>
      <c r="D24" s="109">
        <f t="shared" si="3"/>
        <v>796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796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288 GWh</v>
      </c>
      <c r="T25" s="42">
        <f>C$44</f>
        <v>0.45372480274936211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121 GWh</v>
      </c>
      <c r="T26" s="42">
        <f>D$44</f>
        <v>0.1899684276172463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43 GWh</v>
      </c>
      <c r="T28" s="42">
        <f>F$44</f>
        <v>6.7386325330787353E-2</v>
      </c>
      <c r="U28" s="36"/>
    </row>
    <row r="29" spans="1:34" ht="15.6">
      <c r="A29" s="79" t="str">
        <f>A2</f>
        <v>1462 Lilla Edet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18 GWh</v>
      </c>
      <c r="T29" s="42">
        <f>G$44</f>
        <v>2.8848589697103192E-2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165 GWh</v>
      </c>
      <c r="T30" s="42">
        <f>H$44</f>
        <v>0.26007185460550108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[2]Slutanvändning!$N$1871</f>
        <v>0</v>
      </c>
      <c r="C32" s="105">
        <f>[2]Slutanvändning!$N$1872</f>
        <v>4742</v>
      </c>
      <c r="D32" s="105">
        <f>[2]Slutanvändning!$N$1865</f>
        <v>2832</v>
      </c>
      <c r="E32" s="90">
        <f>[2]Slutanvändning!$Q$1866</f>
        <v>0</v>
      </c>
      <c r="F32" s="105">
        <f>[2]Slutanvändning!$N$1867</f>
        <v>0</v>
      </c>
      <c r="G32" s="90">
        <f>[2]Slutanvändning!$N$1868</f>
        <v>658</v>
      </c>
      <c r="H32" s="90">
        <f>[2]Slutanvändning!$N$1869</f>
        <v>0</v>
      </c>
      <c r="I32" s="90">
        <f>[2]Slutanvändning!$N$1870</f>
        <v>0</v>
      </c>
      <c r="J32" s="90">
        <v>0</v>
      </c>
      <c r="K32" s="90">
        <f>[2]Slutanvändning!T1866</f>
        <v>0</v>
      </c>
      <c r="L32" s="90">
        <f>[2]Slutanvändning!U1866</f>
        <v>0</v>
      </c>
      <c r="M32" s="90"/>
      <c r="N32" s="90">
        <v>0</v>
      </c>
      <c r="O32" s="90">
        <v>0</v>
      </c>
      <c r="P32" s="90">
        <f t="shared" ref="P32:P38" si="4">SUM(B32:N32)</f>
        <v>8232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[2]Slutanvändning!$N$1880</f>
        <v>0</v>
      </c>
      <c r="C33" s="125">
        <f>[2]Slutanvändning!$N$1881</f>
        <v>171960.5</v>
      </c>
      <c r="D33" s="125">
        <f>[2]Slutanvändning!$N$1874</f>
        <v>7910.5</v>
      </c>
      <c r="E33" s="90">
        <f>[2]Slutanvändning!$Q$1875</f>
        <v>0</v>
      </c>
      <c r="F33" s="149">
        <f>[2]Slutanvändning!$N$1876</f>
        <v>42800</v>
      </c>
      <c r="G33" s="90">
        <f>[2]Slutanvändning!$N$1877</f>
        <v>0</v>
      </c>
      <c r="H33" s="90">
        <f>[2]Slutanvändning!$N$1878</f>
        <v>138007</v>
      </c>
      <c r="I33" s="90">
        <f>[2]Slutanvändning!$N$1879</f>
        <v>0</v>
      </c>
      <c r="J33" s="90">
        <v>0</v>
      </c>
      <c r="K33" s="90">
        <f>[2]Slutanvändning!T1875</f>
        <v>0</v>
      </c>
      <c r="L33" s="90">
        <f>[2]Slutanvändning!U1875</f>
        <v>0</v>
      </c>
      <c r="M33" s="90"/>
      <c r="N33" s="90">
        <v>0</v>
      </c>
      <c r="O33" s="90">
        <v>0</v>
      </c>
      <c r="P33" s="90">
        <f t="shared" si="4"/>
        <v>360678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[2]Slutanvändning!$N$1889</f>
        <v>3609</v>
      </c>
      <c r="C34" s="125">
        <f>[2]Slutanvändning!$N$1890</f>
        <v>5021</v>
      </c>
      <c r="D34" s="105">
        <f>[2]Slutanvändning!$N$1883</f>
        <v>72</v>
      </c>
      <c r="E34" s="90">
        <f>[2]Slutanvändning!$Q$1884</f>
        <v>0</v>
      </c>
      <c r="F34" s="105">
        <f>[2]Slutanvändning!$N$1885</f>
        <v>0</v>
      </c>
      <c r="G34" s="90">
        <f>[2]Slutanvändning!$N$1886</f>
        <v>0</v>
      </c>
      <c r="H34" s="90">
        <f>[2]Slutanvändning!$N$1887</f>
        <v>0</v>
      </c>
      <c r="I34" s="90">
        <f>[2]Slutanvändning!$N$1888</f>
        <v>0</v>
      </c>
      <c r="J34" s="90">
        <v>0</v>
      </c>
      <c r="K34" s="90">
        <f>[2]Slutanvändning!T1884</f>
        <v>0</v>
      </c>
      <c r="L34" s="90">
        <f>[2]Slutanvändning!U1884</f>
        <v>0</v>
      </c>
      <c r="M34" s="90"/>
      <c r="N34" s="90">
        <v>0</v>
      </c>
      <c r="O34" s="90">
        <v>0</v>
      </c>
      <c r="P34" s="145">
        <f t="shared" si="4"/>
        <v>8702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[2]Slutanvändning!$N$1898</f>
        <v>0</v>
      </c>
      <c r="C35" s="125">
        <f>[2]Slutanvändning!$N$1899</f>
        <v>62.25</v>
      </c>
      <c r="D35" s="125">
        <f>[2]Slutanvändning!$N$1892</f>
        <v>108237.75</v>
      </c>
      <c r="E35" s="90">
        <f>[2]Slutanvändning!$Q$1893</f>
        <v>0</v>
      </c>
      <c r="F35" s="105">
        <f>[2]Slutanvändning!$N$1894</f>
        <v>0</v>
      </c>
      <c r="G35" s="90">
        <f>[2]Slutanvändning!$N$1895</f>
        <v>17665</v>
      </c>
      <c r="H35" s="90">
        <f>[2]Slutanvändning!$N$1896</f>
        <v>0</v>
      </c>
      <c r="I35" s="90">
        <f>[2]Slutanvändning!$N$1897</f>
        <v>0</v>
      </c>
      <c r="J35" s="90">
        <v>0</v>
      </c>
      <c r="K35" s="90">
        <f>[2]Slutanvändning!T1893</f>
        <v>0</v>
      </c>
      <c r="L35" s="90">
        <f>[2]Slutanvändning!U1893</f>
        <v>0</v>
      </c>
      <c r="M35" s="90"/>
      <c r="N35" s="90">
        <v>0</v>
      </c>
      <c r="O35" s="90">
        <v>0</v>
      </c>
      <c r="P35" s="90">
        <f>SUM(B35:N35)</f>
        <v>125965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[2]Slutanvändning!$N$1907</f>
        <v>44</v>
      </c>
      <c r="C36" s="105">
        <f>[2]Slutanvändning!$N$1908</f>
        <v>20134</v>
      </c>
      <c r="D36" s="105">
        <f>[2]Slutanvändning!$N$1901</f>
        <v>592</v>
      </c>
      <c r="E36" s="90">
        <f>[2]Slutanvändning!$Q$1902</f>
        <v>0</v>
      </c>
      <c r="F36" s="105">
        <f>[2]Slutanvändning!$N$1903</f>
        <v>0</v>
      </c>
      <c r="G36" s="90">
        <f>[2]Slutanvändning!$N$1904</f>
        <v>0</v>
      </c>
      <c r="H36" s="90">
        <f>[2]Slutanvändning!$N$1905</f>
        <v>0</v>
      </c>
      <c r="I36" s="90">
        <f>[2]Slutanvändning!$N$1906</f>
        <v>0</v>
      </c>
      <c r="J36" s="90">
        <v>0</v>
      </c>
      <c r="K36" s="90">
        <f>[2]Slutanvändning!T1902</f>
        <v>0</v>
      </c>
      <c r="L36" s="90">
        <f>[2]Slutanvändning!U1902</f>
        <v>0</v>
      </c>
      <c r="M36" s="90"/>
      <c r="N36" s="90">
        <v>0</v>
      </c>
      <c r="O36" s="90">
        <v>0</v>
      </c>
      <c r="P36" s="90">
        <f t="shared" si="4"/>
        <v>20770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[2]Slutanvändning!$N$1916</f>
        <v>61</v>
      </c>
      <c r="C37" s="105">
        <f>[2]Slutanvändning!$N$1917</f>
        <v>54851</v>
      </c>
      <c r="D37" s="105">
        <f>[2]Slutanvändning!$N$1910</f>
        <v>217</v>
      </c>
      <c r="E37" s="90">
        <f>[2]Slutanvändning!$Q$1911</f>
        <v>0</v>
      </c>
      <c r="F37" s="105">
        <f>[2]Slutanvändning!$N$1912</f>
        <v>0</v>
      </c>
      <c r="G37" s="90">
        <f>[2]Slutanvändning!$N$1913</f>
        <v>0</v>
      </c>
      <c r="H37" s="90">
        <f>[2]Slutanvändning!$N$1914</f>
        <v>24458</v>
      </c>
      <c r="I37" s="90">
        <f>[2]Slutanvändning!$N$1915</f>
        <v>0</v>
      </c>
      <c r="J37" s="90">
        <v>0</v>
      </c>
      <c r="K37" s="90">
        <f>[2]Slutanvändning!T1911</f>
        <v>0</v>
      </c>
      <c r="L37" s="90">
        <f>[2]Slutanvändning!U1911</f>
        <v>0</v>
      </c>
      <c r="M37" s="90"/>
      <c r="N37" s="90">
        <v>0</v>
      </c>
      <c r="O37" s="90">
        <v>0</v>
      </c>
      <c r="P37" s="90">
        <f t="shared" si="4"/>
        <v>79587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[2]Slutanvändning!$N$1925</f>
        <v>8149</v>
      </c>
      <c r="C38" s="125">
        <f>[2]Slutanvändning!$N$1926</f>
        <v>4686</v>
      </c>
      <c r="D38" s="105">
        <f>[2]Slutanvändning!$N$1919</f>
        <v>0</v>
      </c>
      <c r="E38" s="90">
        <f>[2]Slutanvändning!$Q$1920</f>
        <v>0</v>
      </c>
      <c r="F38" s="105">
        <f>[2]Slutanvändning!$N$1921</f>
        <v>0</v>
      </c>
      <c r="G38" s="90">
        <f>[2]Slutanvändning!$N$1922</f>
        <v>0</v>
      </c>
      <c r="H38" s="90">
        <f>[2]Slutanvändning!$N$1923</f>
        <v>0</v>
      </c>
      <c r="I38" s="90">
        <f>[2]Slutanvändning!$N$1924</f>
        <v>0</v>
      </c>
      <c r="J38" s="90">
        <v>0</v>
      </c>
      <c r="K38" s="90">
        <f>[2]Slutanvändning!T1920</f>
        <v>0</v>
      </c>
      <c r="L38" s="90">
        <f>[2]Slutanvändning!U1920</f>
        <v>0</v>
      </c>
      <c r="M38" s="90"/>
      <c r="N38" s="90">
        <v>0</v>
      </c>
      <c r="O38" s="90">
        <v>0</v>
      </c>
      <c r="P38" s="145">
        <f t="shared" si="4"/>
        <v>12835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[2]Slutanvändning!$N$1934</f>
        <v>0</v>
      </c>
      <c r="C39" s="105">
        <f>[2]Slutanvändning!$N$1935</f>
        <v>5377</v>
      </c>
      <c r="D39" s="105">
        <f>[2]Slutanvändning!$N$1928</f>
        <v>0</v>
      </c>
      <c r="E39" s="90">
        <f>[2]Slutanvändning!$Q$1929</f>
        <v>0</v>
      </c>
      <c r="F39" s="105">
        <f>[2]Slutanvändning!$N$1930</f>
        <v>0</v>
      </c>
      <c r="G39" s="90">
        <f>[2]Slutanvändning!$N$1931</f>
        <v>0</v>
      </c>
      <c r="H39" s="90">
        <f>[2]Slutanvändning!$N$1932</f>
        <v>0</v>
      </c>
      <c r="I39" s="90">
        <f>[2]Slutanvändning!$N$1933</f>
        <v>0</v>
      </c>
      <c r="J39" s="90">
        <v>0</v>
      </c>
      <c r="K39" s="90">
        <f>[2]Slutanvändning!T1929</f>
        <v>0</v>
      </c>
      <c r="L39" s="90">
        <f>[2]Slutanvändning!U1929</f>
        <v>0</v>
      </c>
      <c r="M39" s="90"/>
      <c r="N39" s="90">
        <v>0</v>
      </c>
      <c r="O39" s="90">
        <v>0</v>
      </c>
      <c r="P39" s="90">
        <f>SUM(B39:N39)</f>
        <v>5377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11863</v>
      </c>
      <c r="C40" s="150">
        <f t="shared" ref="C40:O40" si="5">SUM(C32:C39)</f>
        <v>266833.75</v>
      </c>
      <c r="D40" s="150">
        <f t="shared" si="5"/>
        <v>119861.25</v>
      </c>
      <c r="E40" s="90">
        <f t="shared" si="5"/>
        <v>0</v>
      </c>
      <c r="F40" s="150">
        <f>SUM(F32:F39)</f>
        <v>42800</v>
      </c>
      <c r="G40" s="90">
        <f t="shared" si="5"/>
        <v>18323</v>
      </c>
      <c r="H40" s="90">
        <f t="shared" si="5"/>
        <v>162465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622146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23 GWh</v>
      </c>
      <c r="T41" s="64"/>
    </row>
    <row r="42" spans="1:47">
      <c r="A42" s="46" t="s">
        <v>43</v>
      </c>
      <c r="B42" s="95">
        <f>B39+B38+B37</f>
        <v>8210</v>
      </c>
      <c r="C42" s="95">
        <f>C39+C38+C37</f>
        <v>64914</v>
      </c>
      <c r="D42" s="95">
        <f>D39+D38+D37</f>
        <v>217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24458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97799</v>
      </c>
      <c r="Q42" s="34"/>
      <c r="R42" s="41" t="s">
        <v>41</v>
      </c>
      <c r="S42" s="11" t="str">
        <f>ROUND(P42/1000,0) &amp;" GWh"</f>
        <v>98 GWh</v>
      </c>
      <c r="T42" s="42">
        <f>P42/P40</f>
        <v>0.15719622082276508</v>
      </c>
    </row>
    <row r="43" spans="1:47">
      <c r="A43" s="47" t="s">
        <v>45</v>
      </c>
      <c r="B43" s="121"/>
      <c r="C43" s="122">
        <f>C40+C24-C7+C46</f>
        <v>288180.45</v>
      </c>
      <c r="D43" s="122">
        <f t="shared" ref="D43:O43" si="7">D11+D24+D40</f>
        <v>120657.25</v>
      </c>
      <c r="E43" s="122">
        <f t="shared" si="7"/>
        <v>0</v>
      </c>
      <c r="F43" s="122">
        <f t="shared" si="7"/>
        <v>42800</v>
      </c>
      <c r="G43" s="122">
        <f t="shared" si="7"/>
        <v>18323</v>
      </c>
      <c r="H43" s="122">
        <f t="shared" si="7"/>
        <v>165183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635143.69999999995</v>
      </c>
      <c r="Q43" s="34"/>
      <c r="R43" s="41" t="s">
        <v>42</v>
      </c>
      <c r="S43" s="11" t="str">
        <f>ROUND(P36/1000,0) &amp;" GWh"</f>
        <v>21 GWh</v>
      </c>
      <c r="T43" s="63">
        <f>P36/P40</f>
        <v>3.3384446737582493E-2</v>
      </c>
    </row>
    <row r="44" spans="1:47">
      <c r="A44" s="47" t="s">
        <v>46</v>
      </c>
      <c r="B44" s="97"/>
      <c r="C44" s="104">
        <f>C43/$P$43</f>
        <v>0.45372480274936211</v>
      </c>
      <c r="D44" s="104">
        <f t="shared" ref="D44:P44" si="8">D43/$P$43</f>
        <v>0.1899684276172463</v>
      </c>
      <c r="E44" s="104">
        <f t="shared" si="8"/>
        <v>0</v>
      </c>
      <c r="F44" s="104">
        <f t="shared" si="8"/>
        <v>6.7386325330787353E-2</v>
      </c>
      <c r="G44" s="104">
        <f t="shared" si="8"/>
        <v>2.8848589697103192E-2</v>
      </c>
      <c r="H44" s="104">
        <f t="shared" si="8"/>
        <v>0.26007185460550108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9 GWh</v>
      </c>
      <c r="T44" s="42">
        <f>P34/P40</f>
        <v>1.3987070559000621E-2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8 GWh</v>
      </c>
      <c r="T45" s="42">
        <f>P32/P40</f>
        <v>1.3231620873557011E-2</v>
      </c>
      <c r="U45" s="36"/>
    </row>
    <row r="46" spans="1:47">
      <c r="A46" s="48" t="s">
        <v>49</v>
      </c>
      <c r="B46" s="68">
        <f>B24-B40</f>
        <v>1448</v>
      </c>
      <c r="C46" s="68">
        <f>(C40+C24)*0.08</f>
        <v>21346.7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361 GWh</v>
      </c>
      <c r="T46" s="63">
        <f>P33/P40</f>
        <v>0.57973208860942604</v>
      </c>
      <c r="U46" s="36"/>
    </row>
    <row r="47" spans="1:47">
      <c r="A47" s="48" t="s">
        <v>51</v>
      </c>
      <c r="B47" s="71">
        <f>B46/B24</f>
        <v>0.1087822102020885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126 GWh</v>
      </c>
      <c r="T47" s="63">
        <f>P35/P40</f>
        <v>0.20246855239766873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622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C33" sqref="C3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98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51">
        <f>[2]Solceller!$C$37</f>
        <v>180.5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[2]Elproduktion!$N$1362</f>
        <v>0</v>
      </c>
      <c r="D7" s="90">
        <f>[2]Elproduktion!$N$1363</f>
        <v>0</v>
      </c>
      <c r="E7" s="90">
        <f>[2]Elproduktion!$Q$1364</f>
        <v>0</v>
      </c>
      <c r="F7" s="90">
        <f>[2]Elproduktion!$N$1365</f>
        <v>0</v>
      </c>
      <c r="G7" s="90">
        <f>[2]Elproduktion!$R$1366</f>
        <v>0</v>
      </c>
      <c r="H7" s="90">
        <f>[2]Elproduktion!$S$1367</f>
        <v>0</v>
      </c>
      <c r="I7" s="90">
        <f>[2]Elproduktion!$N$1368</f>
        <v>0</v>
      </c>
      <c r="J7" s="90">
        <f>[2]Elproduktion!$T$1366</f>
        <v>0</v>
      </c>
      <c r="K7" s="90">
        <f>[2]Elproduktion!U1364</f>
        <v>0</v>
      </c>
      <c r="L7" s="90">
        <f>[2]Elproduktion!V1364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[2]Elproduktion!$N$1370</f>
        <v>0</v>
      </c>
      <c r="D8" s="90">
        <f>[2]Elproduktion!$N$1371</f>
        <v>0</v>
      </c>
      <c r="E8" s="90">
        <f>[2]Elproduktion!$Q$1372</f>
        <v>0</v>
      </c>
      <c r="F8" s="90">
        <f>[2]Elproduktion!$N$1373</f>
        <v>0</v>
      </c>
      <c r="G8" s="90">
        <f>[2]Elproduktion!$R$1374</f>
        <v>0</v>
      </c>
      <c r="H8" s="90">
        <f>[2]Elproduktion!$S$1375</f>
        <v>0</v>
      </c>
      <c r="I8" s="90">
        <f>[2]Elproduktion!$N$1376</f>
        <v>0</v>
      </c>
      <c r="J8" s="90">
        <f>[2]Elproduktion!$T$1374</f>
        <v>0</v>
      </c>
      <c r="K8" s="90">
        <f>[2]Elproduktion!U1372</f>
        <v>0</v>
      </c>
      <c r="L8" s="90">
        <f>[2]Elproduktion!V1372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[2]Elproduktion!$N$1378</f>
        <v>0</v>
      </c>
      <c r="D9" s="90">
        <f>[2]Elproduktion!$N$1379</f>
        <v>0</v>
      </c>
      <c r="E9" s="90">
        <f>[2]Elproduktion!$Q$1380</f>
        <v>0</v>
      </c>
      <c r="F9" s="90">
        <f>[2]Elproduktion!$N$1381</f>
        <v>0</v>
      </c>
      <c r="G9" s="90">
        <f>[2]Elproduktion!$R$1382</f>
        <v>0</v>
      </c>
      <c r="H9" s="90">
        <f>[2]Elproduktion!$S$1383</f>
        <v>0</v>
      </c>
      <c r="I9" s="90">
        <f>[2]Elproduktion!$N$1384</f>
        <v>0</v>
      </c>
      <c r="J9" s="90">
        <f>[2]Elproduktion!$T$1382</f>
        <v>0</v>
      </c>
      <c r="K9" s="90">
        <f>[2]Elproduktion!U1380</f>
        <v>0</v>
      </c>
      <c r="L9" s="90">
        <f>[2]Elproduktion!V1380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[2]Elproduktion!$N$1386</f>
        <v>25623</v>
      </c>
      <c r="D10" s="90">
        <f>[2]Elproduktion!$N$1387</f>
        <v>0</v>
      </c>
      <c r="E10" s="90">
        <f>[2]Elproduktion!$Q$1388</f>
        <v>0</v>
      </c>
      <c r="F10" s="90">
        <f>[2]Elproduktion!$N$1389</f>
        <v>0</v>
      </c>
      <c r="G10" s="90">
        <f>[2]Elproduktion!$R$1390</f>
        <v>0</v>
      </c>
      <c r="H10" s="90">
        <f>[2]Elproduktion!$S$1391</f>
        <v>0</v>
      </c>
      <c r="I10" s="90">
        <f>[2]Elproduktion!$N$1392</f>
        <v>0</v>
      </c>
      <c r="J10" s="90">
        <f>[2]Elproduktion!$T$1390</f>
        <v>0</v>
      </c>
      <c r="K10" s="90">
        <f>[2]Elproduktion!U1388</f>
        <v>0</v>
      </c>
      <c r="L10" s="90">
        <f>[2]Elproduktion!V1388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25803.5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1484 Lysekil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[2]Fjärrvärmeproduktion!$N$1906</f>
        <v>0</v>
      </c>
      <c r="C18" s="109"/>
      <c r="D18" s="109">
        <f>[2]Fjärrvärmeproduktion!$N$1907</f>
        <v>0</v>
      </c>
      <c r="E18" s="109">
        <f>[2]Fjärrvärmeproduktion!$Q$1908</f>
        <v>0</v>
      </c>
      <c r="F18" s="109">
        <f>[2]Fjärrvärmeproduktion!$N$1909</f>
        <v>0</v>
      </c>
      <c r="G18" s="109">
        <f>[2]Fjärrvärmeproduktion!$R$1910</f>
        <v>0</v>
      </c>
      <c r="H18" s="109">
        <f>[2]Fjärrvärmeproduktion!$S$1911</f>
        <v>0</v>
      </c>
      <c r="I18" s="109">
        <f>[2]Fjärrvärmeproduktion!$N$1912</f>
        <v>0</v>
      </c>
      <c r="J18" s="109">
        <f>[2]Fjärrvärmeproduktion!$T$1910</f>
        <v>0</v>
      </c>
      <c r="K18" s="109">
        <f>[2]Fjärrvärmeproduktion!U1908</f>
        <v>0</v>
      </c>
      <c r="L18" s="109">
        <f>[2]Fjärrvärmeproduktion!V1908</f>
        <v>0</v>
      </c>
      <c r="M18" s="109">
        <f>[2]Fjärrvärmeproduktion!$W$1911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[2]Fjärrvärmeproduktion!$N$1914</f>
        <v>5196</v>
      </c>
      <c r="C19" s="109"/>
      <c r="D19" s="109">
        <f>[2]Fjärrvärmeproduktion!$N$1915</f>
        <v>6627</v>
      </c>
      <c r="E19" s="109">
        <f>[2]Fjärrvärmeproduktion!$Q$1916</f>
        <v>0</v>
      </c>
      <c r="F19" s="109">
        <f>[2]Fjärrvärmeproduktion!$N$1917</f>
        <v>0</v>
      </c>
      <c r="G19" s="109">
        <f>[2]Fjärrvärmeproduktion!$R$1918</f>
        <v>0</v>
      </c>
      <c r="H19" s="109">
        <f>[2]Fjärrvärmeproduktion!$S$1919</f>
        <v>0</v>
      </c>
      <c r="I19" s="109">
        <f>[2]Fjärrvärmeproduktion!$N$1920</f>
        <v>0</v>
      </c>
      <c r="J19" s="109">
        <f>[2]Fjärrvärmeproduktion!$T$1918</f>
        <v>0</v>
      </c>
      <c r="K19" s="109">
        <f>[2]Fjärrvärmeproduktion!U1916</f>
        <v>0</v>
      </c>
      <c r="L19" s="109">
        <f>[2]Fjärrvärmeproduktion!V1916</f>
        <v>0</v>
      </c>
      <c r="M19" s="109">
        <f>[2]Fjärrvärmeproduktion!$W$1919</f>
        <v>0</v>
      </c>
      <c r="N19" s="109"/>
      <c r="O19" s="109"/>
      <c r="P19" s="109">
        <f t="shared" ref="P19:P24" si="2">SUM(C19:O19)</f>
        <v>6627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[2]Fjärrvärmeproduktion!$N$1922</f>
        <v>0</v>
      </c>
      <c r="C20" s="109"/>
      <c r="D20" s="109">
        <f>[2]Fjärrvärmeproduktion!$N$1923</f>
        <v>0</v>
      </c>
      <c r="E20" s="109">
        <f>[2]Fjärrvärmeproduktion!$Q$1924</f>
        <v>0</v>
      </c>
      <c r="F20" s="109">
        <f>[2]Fjärrvärmeproduktion!$N$1925</f>
        <v>0</v>
      </c>
      <c r="G20" s="109">
        <f>[2]Fjärrvärmeproduktion!$R$1926</f>
        <v>0</v>
      </c>
      <c r="H20" s="109">
        <f>[2]Fjärrvärmeproduktion!$S$1927</f>
        <v>0</v>
      </c>
      <c r="I20" s="109">
        <f>[2]Fjärrvärmeproduktion!$N$1928</f>
        <v>0</v>
      </c>
      <c r="J20" s="109">
        <f>[2]Fjärrvärmeproduktion!$T$1926</f>
        <v>0</v>
      </c>
      <c r="K20" s="109">
        <f>[2]Fjärrvärmeproduktion!U1924</f>
        <v>0</v>
      </c>
      <c r="L20" s="109">
        <f>[2]Fjärrvärmeproduktion!V1924</f>
        <v>0</v>
      </c>
      <c r="M20" s="109">
        <f>[2]Fjärrvärmeproduktion!$W$1927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[2]Fjärrvärmeproduktion!$N$1930</f>
        <v>0</v>
      </c>
      <c r="C21" s="109"/>
      <c r="D21" s="109">
        <f>[2]Fjärrvärmeproduktion!$N$1931</f>
        <v>0</v>
      </c>
      <c r="E21" s="109">
        <f>[2]Fjärrvärmeproduktion!$Q$1932</f>
        <v>0</v>
      </c>
      <c r="F21" s="109">
        <f>[2]Fjärrvärmeproduktion!$N$1933</f>
        <v>0</v>
      </c>
      <c r="G21" s="109">
        <f>[2]Fjärrvärmeproduktion!$R$1934</f>
        <v>0</v>
      </c>
      <c r="H21" s="109">
        <f>[2]Fjärrvärmeproduktion!$S$1935</f>
        <v>0</v>
      </c>
      <c r="I21" s="109">
        <f>[2]Fjärrvärmeproduktion!$N$1936</f>
        <v>0</v>
      </c>
      <c r="J21" s="109">
        <f>[2]Fjärrvärmeproduktion!$T$1934</f>
        <v>0</v>
      </c>
      <c r="K21" s="109">
        <f>[2]Fjärrvärmeproduktion!U1932</f>
        <v>0</v>
      </c>
      <c r="L21" s="109">
        <f>[2]Fjärrvärmeproduktion!V1932</f>
        <v>0</v>
      </c>
      <c r="M21" s="109">
        <f>[2]Fjärrvärmeproduktion!$W$1935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9">
        <f>[2]Fjärrvärmeproduktion!$N$1938</f>
        <v>51597</v>
      </c>
      <c r="C22" s="109"/>
      <c r="D22" s="109">
        <f>[2]Fjärrvärmeproduktion!$N$1939</f>
        <v>0</v>
      </c>
      <c r="E22" s="109">
        <f>[2]Fjärrvärmeproduktion!$Q$1940</f>
        <v>0</v>
      </c>
      <c r="F22" s="109">
        <f>[2]Fjärrvärmeproduktion!$N$1941</f>
        <v>0</v>
      </c>
      <c r="G22" s="109">
        <f>[2]Fjärrvärmeproduktion!$R$1942</f>
        <v>0</v>
      </c>
      <c r="H22" s="109">
        <f>[2]Fjärrvärmeproduktion!$S$1943</f>
        <v>0</v>
      </c>
      <c r="I22" s="109">
        <f>[2]Fjärrvärmeproduktion!$N$1944</f>
        <v>0</v>
      </c>
      <c r="J22" s="109">
        <f>[2]Fjärrvärmeproduktion!$T$1942</f>
        <v>0</v>
      </c>
      <c r="K22" s="109">
        <f>[2]Fjärrvärmeproduktion!U1940</f>
        <v>0</v>
      </c>
      <c r="L22" s="109">
        <f>[2]Fjärrvärmeproduktion!V1940</f>
        <v>0</v>
      </c>
      <c r="M22" s="109">
        <f>[2]Fjärrvärmeproduktion!$W$1943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7308 GWh</v>
      </c>
      <c r="T22" s="38"/>
      <c r="U22" s="36"/>
    </row>
    <row r="23" spans="1:34" ht="15.6">
      <c r="A23" s="5" t="s">
        <v>23</v>
      </c>
      <c r="B23" s="118">
        <f>[2]Fjärrvärmeproduktion!$N$1946</f>
        <v>0</v>
      </c>
      <c r="C23" s="109"/>
      <c r="D23" s="109">
        <f>[2]Fjärrvärmeproduktion!$N$1947</f>
        <v>0</v>
      </c>
      <c r="E23" s="109">
        <f>[2]Fjärrvärmeproduktion!$Q$1948</f>
        <v>0</v>
      </c>
      <c r="F23" s="109">
        <f>[2]Fjärrvärmeproduktion!$N$1949</f>
        <v>0</v>
      </c>
      <c r="G23" s="109">
        <f>[2]Fjärrvärmeproduktion!$R$1950</f>
        <v>0</v>
      </c>
      <c r="H23" s="109">
        <f>[2]Fjärrvärmeproduktion!$S$1951</f>
        <v>0</v>
      </c>
      <c r="I23" s="109">
        <f>[2]Fjärrvärmeproduktion!$N$1952</f>
        <v>0</v>
      </c>
      <c r="J23" s="109">
        <f>[2]Fjärrvärmeproduktion!$T$1950</f>
        <v>0</v>
      </c>
      <c r="K23" s="109">
        <f>[2]Fjärrvärmeproduktion!U1948</f>
        <v>0</v>
      </c>
      <c r="L23" s="109">
        <f>[2]Fjärrvärmeproduktion!V1948</f>
        <v>0</v>
      </c>
      <c r="M23" s="109">
        <f>[2]Fjärrvärmeproduktion!$W$1951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56793</v>
      </c>
      <c r="C24" s="109">
        <f t="shared" ref="C24:O24" si="3">SUM(C18:C23)</f>
        <v>0</v>
      </c>
      <c r="D24" s="109">
        <f t="shared" si="3"/>
        <v>6627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6627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919 GWh</v>
      </c>
      <c r="T25" s="42">
        <f>C$44</f>
        <v>0.12578292256783857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144 GWh</v>
      </c>
      <c r="T26" s="42">
        <f>D$44</f>
        <v>1.965054896904652E-2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631 GWh</v>
      </c>
      <c r="T27" s="42">
        <f>E$44</f>
        <v>8.6399661350011162E-2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576 GWh</v>
      </c>
      <c r="T28" s="42">
        <f>F$44</f>
        <v>7.8818947983139709E-2</v>
      </c>
      <c r="U28" s="36"/>
    </row>
    <row r="29" spans="1:34" ht="15.6">
      <c r="A29" s="79" t="str">
        <f>A2</f>
        <v>1484 Lysekil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17 GWh</v>
      </c>
      <c r="T29" s="42">
        <f>G$44</f>
        <v>2.2940966370439885E-3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16 GWh</v>
      </c>
      <c r="T30" s="42">
        <f>H$44</f>
        <v>2.1773734380342346E-3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[2]Slutanvändning!$N$2762</f>
        <v>0</v>
      </c>
      <c r="C32" s="129">
        <f>[2]Slutanvändning!$N$2763</f>
        <v>4070</v>
      </c>
      <c r="D32" s="129">
        <f>[2]Slutanvändning!$N$2756</f>
        <v>3164</v>
      </c>
      <c r="E32" s="109">
        <f>[2]Slutanvändning!$Q$2757</f>
        <v>0</v>
      </c>
      <c r="F32" s="129">
        <f>[2]Slutanvändning!$N$2758</f>
        <v>0</v>
      </c>
      <c r="G32" s="109">
        <f>[2]Slutanvändning!$N$2759</f>
        <v>735</v>
      </c>
      <c r="H32" s="109">
        <f>[2]Slutanvändning!$N$2760</f>
        <v>0</v>
      </c>
      <c r="I32" s="109">
        <f>[2]Slutanvändning!$N$2761</f>
        <v>0</v>
      </c>
      <c r="J32" s="109">
        <v>0</v>
      </c>
      <c r="K32" s="109">
        <f>[2]Slutanvändning!T2757</f>
        <v>0</v>
      </c>
      <c r="L32" s="109">
        <f>[2]Slutanvändning!U2757</f>
        <v>0</v>
      </c>
      <c r="M32" s="109"/>
      <c r="N32" s="109">
        <v>0</v>
      </c>
      <c r="O32" s="109">
        <v>0</v>
      </c>
      <c r="P32" s="109">
        <f t="shared" ref="P32:P38" si="4">SUM(B32:N32)</f>
        <v>7969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8">
        <f>[2]Slutanvändning!$N$2771</f>
        <v>5021</v>
      </c>
      <c r="C33" s="156">
        <f>[2]Slutanvändning!$N$2772</f>
        <v>701745</v>
      </c>
      <c r="D33" s="141">
        <f>[2]Slutanvändning!$N$2765</f>
        <v>5000</v>
      </c>
      <c r="E33" s="109">
        <f>[2]Slutanvändning!$Q$2766</f>
        <v>631399</v>
      </c>
      <c r="F33" s="141">
        <f>[2]Slutanvändning!$N$2767</f>
        <v>576000</v>
      </c>
      <c r="G33" s="109">
        <f>[2]Slutanvändning!$N$2768</f>
        <v>0</v>
      </c>
      <c r="H33" s="109">
        <f>[2]Slutanvändning!$N$2769</f>
        <v>0</v>
      </c>
      <c r="I33" s="109">
        <f>[2]Slutanvändning!$N$2770</f>
        <v>0</v>
      </c>
      <c r="J33" s="109">
        <v>0</v>
      </c>
      <c r="K33" s="109">
        <f>[2]Slutanvändning!T2766</f>
        <v>0</v>
      </c>
      <c r="L33" s="109">
        <f>[2]Slutanvändning!U2766</f>
        <v>0</v>
      </c>
      <c r="M33" s="109"/>
      <c r="N33" s="139">
        <f>[2]Slutanvändning!$V$2767</f>
        <v>5005000</v>
      </c>
      <c r="O33" s="109">
        <v>0</v>
      </c>
      <c r="P33" s="143">
        <f t="shared" si="4"/>
        <v>6924165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29">
        <f>[2]Slutanvändning!$N$2780</f>
        <v>8721</v>
      </c>
      <c r="C34" s="129">
        <f>[2]Slutanvändning!$N$2781</f>
        <v>21645</v>
      </c>
      <c r="D34" s="129">
        <f>[2]Slutanvändning!$N$2774</f>
        <v>20167</v>
      </c>
      <c r="E34" s="109">
        <f>[2]Slutanvändning!$Q$2775</f>
        <v>0</v>
      </c>
      <c r="F34" s="129">
        <f>[2]Slutanvändning!$N$2776</f>
        <v>0</v>
      </c>
      <c r="G34" s="109">
        <f>[2]Slutanvändning!$N$2777</f>
        <v>0</v>
      </c>
      <c r="H34" s="109">
        <f>[2]Slutanvändning!$N$2778</f>
        <v>0</v>
      </c>
      <c r="I34" s="109">
        <f>[2]Slutanvändning!$N$2779</f>
        <v>0</v>
      </c>
      <c r="J34" s="109">
        <v>0</v>
      </c>
      <c r="K34" s="109">
        <f>[2]Slutanvändning!T2775</f>
        <v>0</v>
      </c>
      <c r="L34" s="109">
        <f>[2]Slutanvändning!U2775</f>
        <v>0</v>
      </c>
      <c r="M34" s="109"/>
      <c r="N34" s="109">
        <v>0</v>
      </c>
      <c r="O34" s="109">
        <v>0</v>
      </c>
      <c r="P34" s="109">
        <f t="shared" si="4"/>
        <v>50533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[2]Slutanvändning!$N$2789</f>
        <v>0</v>
      </c>
      <c r="C35" s="118">
        <f>[2]Slutanvändning!$N$2790</f>
        <v>36</v>
      </c>
      <c r="D35" s="118">
        <f>[2]Slutanvändning!$N$2783</f>
        <v>98782</v>
      </c>
      <c r="E35" s="109">
        <f>[2]Slutanvändning!$Q$2784</f>
        <v>0</v>
      </c>
      <c r="F35" s="129">
        <f>[2]Slutanvändning!$N$2785</f>
        <v>0</v>
      </c>
      <c r="G35" s="109">
        <f>[2]Slutanvändning!$N$2786</f>
        <v>16030</v>
      </c>
      <c r="H35" s="109">
        <f>[2]Slutanvändning!$N$2787</f>
        <v>0</v>
      </c>
      <c r="I35" s="109">
        <f>[2]Slutanvändning!$N$2788</f>
        <v>0</v>
      </c>
      <c r="J35" s="109">
        <v>0</v>
      </c>
      <c r="K35" s="109">
        <f>[2]Slutanvändning!T2784</f>
        <v>0</v>
      </c>
      <c r="L35" s="109">
        <f>[2]Slutanvändning!U2784</f>
        <v>0</v>
      </c>
      <c r="M35" s="109"/>
      <c r="N35" s="109">
        <v>0</v>
      </c>
      <c r="O35" s="109">
        <v>0</v>
      </c>
      <c r="P35" s="109">
        <f>SUM(B35:N35)</f>
        <v>114848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29">
        <f>[2]Slutanvändning!$N$2798</f>
        <v>3178</v>
      </c>
      <c r="C36" s="129">
        <f>[2]Slutanvändning!$N$2799</f>
        <v>24930</v>
      </c>
      <c r="D36" s="129">
        <f>[2]Slutanvändning!$N$2792</f>
        <v>9511</v>
      </c>
      <c r="E36" s="109">
        <f>[2]Slutanvändning!$Q$2793</f>
        <v>0</v>
      </c>
      <c r="F36" s="129">
        <f>[2]Slutanvändning!$N$2794</f>
        <v>0</v>
      </c>
      <c r="G36" s="109">
        <f>[2]Slutanvändning!$N$2795</f>
        <v>0</v>
      </c>
      <c r="H36" s="109">
        <f>[2]Slutanvändning!$N$2796</f>
        <v>0</v>
      </c>
      <c r="I36" s="109">
        <f>[2]Slutanvändning!$N$2797</f>
        <v>0</v>
      </c>
      <c r="J36" s="109">
        <v>0</v>
      </c>
      <c r="K36" s="109">
        <f>[2]Slutanvändning!T2793</f>
        <v>0</v>
      </c>
      <c r="L36" s="109">
        <f>[2]Slutanvändning!U2793</f>
        <v>0</v>
      </c>
      <c r="M36" s="109"/>
      <c r="N36" s="109">
        <v>0</v>
      </c>
      <c r="O36" s="109">
        <v>0</v>
      </c>
      <c r="P36" s="109">
        <f t="shared" si="4"/>
        <v>37619</v>
      </c>
      <c r="Q36" s="33"/>
      <c r="R36" s="85" t="str">
        <f>N30</f>
        <v>Bränngas+övrig gas</v>
      </c>
      <c r="S36" s="61" t="str">
        <f>ROUND(N43/1000,0) &amp;" GWh"</f>
        <v>5005 GWh</v>
      </c>
      <c r="T36" s="42">
        <f>N$44</f>
        <v>0.68487644905488587</v>
      </c>
      <c r="U36" s="36"/>
    </row>
    <row r="37" spans="1:47" ht="15.6">
      <c r="A37" s="5" t="s">
        <v>37</v>
      </c>
      <c r="B37" s="129">
        <f>[2]Slutanvändning!$N$2807</f>
        <v>647</v>
      </c>
      <c r="C37" s="129">
        <f>[2]Slutanvändning!$N$2808</f>
        <v>61224</v>
      </c>
      <c r="D37" s="129">
        <f>[2]Slutanvändning!$N$2801</f>
        <v>101</v>
      </c>
      <c r="E37" s="109">
        <f>[2]Slutanvändning!$Q$2802</f>
        <v>0</v>
      </c>
      <c r="F37" s="129">
        <f>[2]Slutanvändning!$N$2803</f>
        <v>0</v>
      </c>
      <c r="G37" s="109">
        <f>[2]Slutanvändning!$N$2804</f>
        <v>0</v>
      </c>
      <c r="H37" s="109">
        <f>[2]Slutanvändning!$N$2805</f>
        <v>15912</v>
      </c>
      <c r="I37" s="109">
        <f>[2]Slutanvändning!$N$2806</f>
        <v>0</v>
      </c>
      <c r="J37" s="109">
        <v>0</v>
      </c>
      <c r="K37" s="109">
        <f>[2]Slutanvändning!T2802</f>
        <v>0</v>
      </c>
      <c r="L37" s="109">
        <f>[2]Slutanvändning!U2802</f>
        <v>0</v>
      </c>
      <c r="M37" s="109"/>
      <c r="N37" s="109">
        <v>0</v>
      </c>
      <c r="O37" s="109">
        <v>0</v>
      </c>
      <c r="P37" s="109">
        <f t="shared" si="4"/>
        <v>77884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29">
        <f>[2]Slutanvändning!$N$2816</f>
        <v>26033</v>
      </c>
      <c r="C38" s="129">
        <f>[2]Slutanvändning!$N$2817</f>
        <v>12413</v>
      </c>
      <c r="D38" s="129">
        <f>[2]Slutanvändning!$N$2810</f>
        <v>252</v>
      </c>
      <c r="E38" s="109">
        <f>[2]Slutanvändning!$Q$2811</f>
        <v>0</v>
      </c>
      <c r="F38" s="129">
        <f>[2]Slutanvändning!$N$2812</f>
        <v>0</v>
      </c>
      <c r="G38" s="109">
        <f>[2]Slutanvändning!$N$2813</f>
        <v>0</v>
      </c>
      <c r="H38" s="109">
        <f>[2]Slutanvändning!$N$2814</f>
        <v>0</v>
      </c>
      <c r="I38" s="109">
        <f>[2]Slutanvändning!$N$2815</f>
        <v>0</v>
      </c>
      <c r="J38" s="109">
        <v>0</v>
      </c>
      <c r="K38" s="109">
        <f>[2]Slutanvändning!T2811</f>
        <v>0</v>
      </c>
      <c r="L38" s="109">
        <f>[2]Slutanvändning!U2811</f>
        <v>0</v>
      </c>
      <c r="M38" s="109"/>
      <c r="N38" s="109">
        <v>0</v>
      </c>
      <c r="O38" s="109">
        <v>0</v>
      </c>
      <c r="P38" s="109">
        <f t="shared" si="4"/>
        <v>38698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[2]Slutanvändning!$N$2825</f>
        <v>0</v>
      </c>
      <c r="C39" s="129">
        <f>[2]Slutanvändning!$N$2826</f>
        <v>25055</v>
      </c>
      <c r="D39" s="129">
        <f>[2]Slutanvändning!$N$2819</f>
        <v>0</v>
      </c>
      <c r="E39" s="109">
        <f>[2]Slutanvändning!$Q$2820</f>
        <v>0</v>
      </c>
      <c r="F39" s="129">
        <f>[2]Slutanvändning!$N$2821</f>
        <v>0</v>
      </c>
      <c r="G39" s="109">
        <f>[2]Slutanvändning!$N$2822</f>
        <v>0</v>
      </c>
      <c r="H39" s="109">
        <f>[2]Slutanvändning!$N$2823</f>
        <v>0</v>
      </c>
      <c r="I39" s="109">
        <f>[2]Slutanvändning!$N$2824</f>
        <v>0</v>
      </c>
      <c r="J39" s="109">
        <v>0</v>
      </c>
      <c r="K39" s="109">
        <f>[2]Slutanvändning!T2820</f>
        <v>0</v>
      </c>
      <c r="L39" s="109">
        <f>[2]Slutanvändning!U2820</f>
        <v>0</v>
      </c>
      <c r="M39" s="109"/>
      <c r="N39" s="109">
        <v>0</v>
      </c>
      <c r="O39" s="109">
        <v>0</v>
      </c>
      <c r="P39" s="109">
        <f>SUM(B39:N39)</f>
        <v>25055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43600</v>
      </c>
      <c r="C40" s="143">
        <f t="shared" ref="C40:O40" si="5">SUM(C32:C39)</f>
        <v>851118</v>
      </c>
      <c r="D40" s="143">
        <f t="shared" si="5"/>
        <v>136977</v>
      </c>
      <c r="E40" s="109">
        <f t="shared" si="5"/>
        <v>631399</v>
      </c>
      <c r="F40" s="139">
        <f>SUM(F32:F39)</f>
        <v>576000</v>
      </c>
      <c r="G40" s="109">
        <f t="shared" si="5"/>
        <v>16765</v>
      </c>
      <c r="H40" s="109">
        <f t="shared" si="5"/>
        <v>15912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5005000</v>
      </c>
      <c r="O40" s="109">
        <f t="shared" si="5"/>
        <v>0</v>
      </c>
      <c r="P40" s="143">
        <f>SUM(B40:N40)</f>
        <v>7276771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81 GWh</v>
      </c>
      <c r="T41" s="64"/>
    </row>
    <row r="42" spans="1:47">
      <c r="A42" s="46" t="s">
        <v>43</v>
      </c>
      <c r="B42" s="113">
        <f>B39+B38+B37</f>
        <v>26680</v>
      </c>
      <c r="C42" s="113">
        <f>C39+C38+C37</f>
        <v>98692</v>
      </c>
      <c r="D42" s="113">
        <f>D39+D38+D37</f>
        <v>353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15912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141637</v>
      </c>
      <c r="Q42" s="34"/>
      <c r="R42" s="41" t="s">
        <v>41</v>
      </c>
      <c r="S42" s="11" t="str">
        <f>ROUND(P42/1000,0) &amp;" GWh"</f>
        <v>142 GWh</v>
      </c>
      <c r="T42" s="42">
        <f>P42/P40</f>
        <v>1.9464265125287025E-2</v>
      </c>
    </row>
    <row r="43" spans="1:47">
      <c r="A43" s="47" t="s">
        <v>45</v>
      </c>
      <c r="B43" s="115"/>
      <c r="C43" s="116">
        <f>C40+C24-C7+C46</f>
        <v>919207.44</v>
      </c>
      <c r="D43" s="116">
        <f t="shared" ref="D43:O43" si="7">D11+D24+D40</f>
        <v>143604</v>
      </c>
      <c r="E43" s="116">
        <f t="shared" si="7"/>
        <v>631399</v>
      </c>
      <c r="F43" s="116">
        <f t="shared" si="7"/>
        <v>576000</v>
      </c>
      <c r="G43" s="116">
        <f t="shared" si="7"/>
        <v>16765</v>
      </c>
      <c r="H43" s="116">
        <f t="shared" si="7"/>
        <v>15912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5005000</v>
      </c>
      <c r="O43" s="116">
        <f t="shared" si="7"/>
        <v>0</v>
      </c>
      <c r="P43" s="117">
        <f>SUM(C43:O43)</f>
        <v>7307887.4399999995</v>
      </c>
      <c r="Q43" s="34"/>
      <c r="R43" s="41" t="s">
        <v>42</v>
      </c>
      <c r="S43" s="11" t="str">
        <f>ROUND(P36/1000,0) &amp;" GWh"</f>
        <v>38 GWh</v>
      </c>
      <c r="T43" s="63">
        <f>P36/P40</f>
        <v>5.1697380610163492E-3</v>
      </c>
    </row>
    <row r="44" spans="1:47">
      <c r="A44" s="47" t="s">
        <v>46</v>
      </c>
      <c r="B44" s="97"/>
      <c r="C44" s="104">
        <f>C43/$P$43</f>
        <v>0.12578292256783857</v>
      </c>
      <c r="D44" s="104">
        <f t="shared" ref="D44:P44" si="8">D43/$P$43</f>
        <v>1.965054896904652E-2</v>
      </c>
      <c r="E44" s="104">
        <f t="shared" si="8"/>
        <v>8.6399661350011162E-2</v>
      </c>
      <c r="F44" s="104">
        <f t="shared" si="8"/>
        <v>7.8818947983139709E-2</v>
      </c>
      <c r="G44" s="104">
        <f t="shared" si="8"/>
        <v>2.2940966370439885E-3</v>
      </c>
      <c r="H44" s="104">
        <f t="shared" si="8"/>
        <v>2.1773734380342346E-3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0.68487644905488587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51 GWh</v>
      </c>
      <c r="T44" s="42">
        <f>P34/P40</f>
        <v>6.9444263121651072E-3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8 GWh</v>
      </c>
      <c r="T45" s="42">
        <f>P32/P40</f>
        <v>1.0951285948121771E-3</v>
      </c>
      <c r="U45" s="36"/>
    </row>
    <row r="46" spans="1:47">
      <c r="A46" s="48" t="s">
        <v>49</v>
      </c>
      <c r="B46" s="68">
        <f>B24-B40</f>
        <v>13193</v>
      </c>
      <c r="C46" s="68">
        <f>(C40+C24)*0.08</f>
        <v>68089.440000000002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6924 GWh</v>
      </c>
      <c r="T46" s="63">
        <f>P33/P40</f>
        <v>0.9515436173544557</v>
      </c>
      <c r="U46" s="36"/>
    </row>
    <row r="47" spans="1:47">
      <c r="A47" s="48" t="s">
        <v>51</v>
      </c>
      <c r="B47" s="98">
        <f>B46/B24</f>
        <v>0.23229975525152749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115 GWh</v>
      </c>
      <c r="T47" s="63">
        <f>P35/P40</f>
        <v>1.5782824552263635E-2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7277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99"/>
      <c r="C50" s="119"/>
      <c r="D50" s="101"/>
      <c r="E50" s="101"/>
      <c r="F50" s="102"/>
      <c r="G50" s="101"/>
      <c r="H50" s="101"/>
      <c r="I50" s="102"/>
      <c r="J50" s="101"/>
      <c r="K50" s="101"/>
      <c r="L50" s="101"/>
      <c r="M50" s="100"/>
      <c r="N50" s="103"/>
      <c r="O50" s="103"/>
      <c r="P50" s="103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B46" sqref="B46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99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[2]Solceller!$C$46</f>
        <v>237.5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48">
        <f>[2]Elproduktion!$N$1722</f>
        <v>30957</v>
      </c>
      <c r="D7" s="90">
        <f>[2]Elproduktion!$N$1723</f>
        <v>0</v>
      </c>
      <c r="E7" s="90">
        <f>[2]Elproduktion!$Q$1724</f>
        <v>0</v>
      </c>
      <c r="F7" s="90">
        <f>[2]Elproduktion!$N$1725</f>
        <v>0</v>
      </c>
      <c r="G7" s="90">
        <f>[2]Elproduktion!$R$1726</f>
        <v>0</v>
      </c>
      <c r="H7" s="90">
        <f>[2]Elproduktion!$S$1727</f>
        <v>0</v>
      </c>
      <c r="I7" s="90">
        <f>[2]Elproduktion!$N$1728</f>
        <v>0</v>
      </c>
      <c r="J7" s="90">
        <f>[2]Elproduktion!$T$1726</f>
        <v>0</v>
      </c>
      <c r="K7" s="90">
        <f>[2]Elproduktion!U1724</f>
        <v>0</v>
      </c>
      <c r="L7" s="90">
        <f>[2]Elproduktion!V1724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[2]Elproduktion!$N$1730</f>
        <v>0</v>
      </c>
      <c r="D8" s="90">
        <f>[2]Elproduktion!$N$1731</f>
        <v>0</v>
      </c>
      <c r="E8" s="90">
        <f>[2]Elproduktion!$Q$1732</f>
        <v>0</v>
      </c>
      <c r="F8" s="90">
        <f>[2]Elproduktion!$N$1733</f>
        <v>0</v>
      </c>
      <c r="G8" s="90">
        <f>[2]Elproduktion!$R$1734</f>
        <v>0</v>
      </c>
      <c r="H8" s="90">
        <f>[2]Elproduktion!$S$1735</f>
        <v>0</v>
      </c>
      <c r="I8" s="90">
        <f>[2]Elproduktion!$N$1736</f>
        <v>0</v>
      </c>
      <c r="J8" s="90">
        <f>[2]Elproduktion!$T$1734</f>
        <v>0</v>
      </c>
      <c r="K8" s="90">
        <f>[2]Elproduktion!U1732</f>
        <v>0</v>
      </c>
      <c r="L8" s="90">
        <f>[2]Elproduktion!V1732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[2]Elproduktion!$N$1738</f>
        <v>9007</v>
      </c>
      <c r="D9" s="90">
        <f>[2]Elproduktion!$N$1739</f>
        <v>0</v>
      </c>
      <c r="E9" s="90">
        <f>[2]Elproduktion!$Q$1740</f>
        <v>0</v>
      </c>
      <c r="F9" s="90">
        <f>[2]Elproduktion!$N$1741</f>
        <v>0</v>
      </c>
      <c r="G9" s="90">
        <f>[2]Elproduktion!$R$1742</f>
        <v>0</v>
      </c>
      <c r="H9" s="90">
        <f>[2]Elproduktion!$S$1743</f>
        <v>0</v>
      </c>
      <c r="I9" s="90">
        <f>[2]Elproduktion!$N$1744</f>
        <v>0</v>
      </c>
      <c r="J9" s="90">
        <f>[2]Elproduktion!$T$1742</f>
        <v>0</v>
      </c>
      <c r="K9" s="90">
        <f>[2]Elproduktion!U1740</f>
        <v>0</v>
      </c>
      <c r="L9" s="90">
        <f>[2]Elproduktion!V1740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05">
        <f>[2]Elproduktion!$N$1746</f>
        <v>54383</v>
      </c>
      <c r="D10" s="90">
        <f>[2]Elproduktion!$N$1747</f>
        <v>0</v>
      </c>
      <c r="E10" s="90">
        <f>[2]Elproduktion!$Q$1748</f>
        <v>0</v>
      </c>
      <c r="F10" s="90">
        <f>[2]Elproduktion!$N$1749</f>
        <v>0</v>
      </c>
      <c r="G10" s="90">
        <f>[2]Elproduktion!$R$1750</f>
        <v>0</v>
      </c>
      <c r="H10" s="90">
        <f>[2]Elproduktion!$S$1751</f>
        <v>0</v>
      </c>
      <c r="I10" s="90">
        <f>[2]Elproduktion!$N$1752</f>
        <v>0</v>
      </c>
      <c r="J10" s="90">
        <f>[2]Elproduktion!$T$1750</f>
        <v>0</v>
      </c>
      <c r="K10" s="90">
        <f>[2]Elproduktion!U1748</f>
        <v>0</v>
      </c>
      <c r="L10" s="90">
        <f>[2]Elproduktion!V1748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06">
        <f>SUM(C5:C10)</f>
        <v>94584.5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1493 Mariestad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6">
        <f>[2]Fjärrvärmeproduktion!$N$2410</f>
        <v>228540</v>
      </c>
      <c r="C18" s="90"/>
      <c r="D18" s="148">
        <f>[2]Fjärrvärmeproduktion!$N$2411</f>
        <v>2537</v>
      </c>
      <c r="E18" s="90">
        <f>[2]Fjärrvärmeproduktion!$Q$2412</f>
        <v>0</v>
      </c>
      <c r="F18" s="90">
        <f>[2]Fjärrvärmeproduktion!$N$2413</f>
        <v>0</v>
      </c>
      <c r="G18" s="90">
        <f>[2]Fjärrvärmeproduktion!$R$2414</f>
        <v>0</v>
      </c>
      <c r="H18" s="106">
        <f>[2]Fjärrvärmeproduktion!$S$2415</f>
        <v>276594</v>
      </c>
      <c r="I18" s="90">
        <f>[2]Fjärrvärmeproduktion!$N$2416</f>
        <v>0</v>
      </c>
      <c r="J18" s="90">
        <f>[2]Fjärrvärmeproduktion!$T$2414</f>
        <v>0</v>
      </c>
      <c r="K18" s="90">
        <f>[2]Fjärrvärmeproduktion!U2412</f>
        <v>0</v>
      </c>
      <c r="L18" s="90">
        <f>[2]Fjärrvärmeproduktion!V2412</f>
        <v>0</v>
      </c>
      <c r="M18" s="90">
        <f>[2]Fjärrvärmeproduktion!$W$2415</f>
        <v>0</v>
      </c>
      <c r="N18" s="90"/>
      <c r="O18" s="90"/>
      <c r="P18" s="106">
        <f>SUM(C18:O18)</f>
        <v>279131</v>
      </c>
      <c r="Q18" s="4"/>
      <c r="R18" s="4"/>
      <c r="S18" s="4"/>
      <c r="T18" s="4"/>
    </row>
    <row r="19" spans="1:34" ht="15.6">
      <c r="A19" s="5" t="s">
        <v>19</v>
      </c>
      <c r="B19" s="105">
        <f>[2]Fjärrvärmeproduktion!$N$2418</f>
        <v>30035</v>
      </c>
      <c r="C19" s="90"/>
      <c r="D19" s="105">
        <f>[2]Fjärrvärmeproduktion!$N$2419</f>
        <v>249</v>
      </c>
      <c r="E19" s="90">
        <f>[2]Fjärrvärmeproduktion!$Q$2420</f>
        <v>0</v>
      </c>
      <c r="F19" s="90">
        <f>[2]Fjärrvärmeproduktion!$N$2421</f>
        <v>0</v>
      </c>
      <c r="G19" s="90">
        <f>[2]Fjärrvärmeproduktion!$R$2422</f>
        <v>0</v>
      </c>
      <c r="H19" s="90">
        <f>[2]Fjärrvärmeproduktion!$S$2423</f>
        <v>36884</v>
      </c>
      <c r="I19" s="90">
        <f>[2]Fjärrvärmeproduktion!$N$2424</f>
        <v>0</v>
      </c>
      <c r="J19" s="90">
        <f>[2]Fjärrvärmeproduktion!$T$2422</f>
        <v>0</v>
      </c>
      <c r="K19" s="90">
        <f>[2]Fjärrvärmeproduktion!U2420</f>
        <v>0</v>
      </c>
      <c r="L19" s="90">
        <f>[2]Fjärrvärmeproduktion!V2420</f>
        <v>0</v>
      </c>
      <c r="M19" s="90">
        <f>[2]Fjärrvärmeproduktion!$W$2423</f>
        <v>0</v>
      </c>
      <c r="N19" s="90"/>
      <c r="O19" s="90"/>
      <c r="P19" s="90">
        <f t="shared" ref="P19:P24" si="2">SUM(C19:O19)</f>
        <v>37133</v>
      </c>
      <c r="Q19" s="4"/>
      <c r="R19" s="4"/>
      <c r="S19" s="4"/>
      <c r="T19" s="4"/>
    </row>
    <row r="20" spans="1:34" ht="15.6">
      <c r="A20" s="5" t="s">
        <v>20</v>
      </c>
      <c r="B20" s="105">
        <f>[2]Fjärrvärmeproduktion!$N$2426</f>
        <v>0</v>
      </c>
      <c r="C20" s="90"/>
      <c r="D20" s="105">
        <f>[2]Fjärrvärmeproduktion!$N$2427</f>
        <v>0</v>
      </c>
      <c r="E20" s="90">
        <f>[2]Fjärrvärmeproduktion!$Q$2428</f>
        <v>0</v>
      </c>
      <c r="F20" s="90">
        <f>[2]Fjärrvärmeproduktion!$N$2429</f>
        <v>0</v>
      </c>
      <c r="G20" s="90">
        <f>[2]Fjärrvärmeproduktion!$R$2430</f>
        <v>0</v>
      </c>
      <c r="H20" s="90">
        <f>[2]Fjärrvärmeproduktion!$S$2431</f>
        <v>0</v>
      </c>
      <c r="I20" s="90">
        <f>[2]Fjärrvärmeproduktion!$N$2432</f>
        <v>0</v>
      </c>
      <c r="J20" s="90">
        <f>[2]Fjärrvärmeproduktion!$T$2430</f>
        <v>0</v>
      </c>
      <c r="K20" s="90">
        <f>[2]Fjärrvärmeproduktion!U2428</f>
        <v>0</v>
      </c>
      <c r="L20" s="90">
        <f>[2]Fjärrvärmeproduktion!V2428</f>
        <v>0</v>
      </c>
      <c r="M20" s="90">
        <f>[2]Fjärrvärmeproduktion!$W$2431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5">
        <f>[2]Fjärrvärmeproduktion!$N$2434</f>
        <v>0</v>
      </c>
      <c r="C21" s="90"/>
      <c r="D21" s="105">
        <f>[2]Fjärrvärmeproduktion!$N$2435</f>
        <v>0</v>
      </c>
      <c r="E21" s="90">
        <f>[2]Fjärrvärmeproduktion!$Q$2436</f>
        <v>0</v>
      </c>
      <c r="F21" s="90">
        <f>[2]Fjärrvärmeproduktion!$N$2437</f>
        <v>0</v>
      </c>
      <c r="G21" s="90">
        <f>[2]Fjärrvärmeproduktion!$R$2438</f>
        <v>0</v>
      </c>
      <c r="H21" s="90">
        <f>[2]Fjärrvärmeproduktion!$S$2439</f>
        <v>0</v>
      </c>
      <c r="I21" s="90">
        <f>[2]Fjärrvärmeproduktion!$N$2440</f>
        <v>0</v>
      </c>
      <c r="J21" s="90">
        <f>[2]Fjärrvärmeproduktion!$T$2438</f>
        <v>0</v>
      </c>
      <c r="K21" s="90">
        <f>[2]Fjärrvärmeproduktion!U2436</f>
        <v>0</v>
      </c>
      <c r="L21" s="90">
        <f>[2]Fjärrvärmeproduktion!V2436</f>
        <v>0</v>
      </c>
      <c r="M21" s="90">
        <f>[2]Fjärrvärmeproduktion!$W$2439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5">
        <f>[2]Fjärrvärmeproduktion!$N$2442</f>
        <v>0</v>
      </c>
      <c r="C22" s="90"/>
      <c r="D22" s="105">
        <f>[2]Fjärrvärmeproduktion!$N$2443</f>
        <v>0</v>
      </c>
      <c r="E22" s="90">
        <f>[2]Fjärrvärmeproduktion!$Q$2444</f>
        <v>0</v>
      </c>
      <c r="F22" s="90">
        <f>[2]Fjärrvärmeproduktion!$N$2445</f>
        <v>0</v>
      </c>
      <c r="G22" s="90">
        <f>[2]Fjärrvärmeproduktion!$R$2446</f>
        <v>0</v>
      </c>
      <c r="H22" s="90">
        <f>[2]Fjärrvärmeproduktion!$S$2447</f>
        <v>0</v>
      </c>
      <c r="I22" s="90">
        <f>[2]Fjärrvärmeproduktion!$N$2448</f>
        <v>0</v>
      </c>
      <c r="J22" s="90">
        <f>[2]Fjärrvärmeproduktion!$T$2446</f>
        <v>0</v>
      </c>
      <c r="K22" s="90">
        <f>[2]Fjärrvärmeproduktion!U2444</f>
        <v>0</v>
      </c>
      <c r="L22" s="90">
        <f>[2]Fjärrvärmeproduktion!V2444</f>
        <v>0</v>
      </c>
      <c r="M22" s="90">
        <f>[2]Fjärrvärmeproduktion!$W$2447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1058 GWh</v>
      </c>
      <c r="T22" s="38"/>
      <c r="U22" s="36"/>
    </row>
    <row r="23" spans="1:34" ht="15.6">
      <c r="A23" s="5" t="s">
        <v>23</v>
      </c>
      <c r="B23" s="125">
        <v>0</v>
      </c>
      <c r="C23" s="90"/>
      <c r="D23" s="105">
        <f>[2]Fjärrvärmeproduktion!$N$2451</f>
        <v>0</v>
      </c>
      <c r="E23" s="90">
        <f>[2]Fjärrvärmeproduktion!$Q$2452</f>
        <v>0</v>
      </c>
      <c r="F23" s="90">
        <f>[2]Fjärrvärmeproduktion!$N$2453</f>
        <v>0</v>
      </c>
      <c r="G23" s="90">
        <f>[2]Fjärrvärmeproduktion!$R$2454</f>
        <v>0</v>
      </c>
      <c r="H23" s="90">
        <f>[2]Fjärrvärmeproduktion!$S$2455</f>
        <v>0</v>
      </c>
      <c r="I23" s="90">
        <f>[2]Fjärrvärmeproduktion!$N$2456</f>
        <v>0</v>
      </c>
      <c r="J23" s="90">
        <f>[2]Fjärrvärmeproduktion!$T$2454</f>
        <v>0</v>
      </c>
      <c r="K23" s="90">
        <f>[2]Fjärrvärmeproduktion!U2452</f>
        <v>0</v>
      </c>
      <c r="L23" s="90">
        <f>[2]Fjärrvärmeproduktion!V2452</f>
        <v>0</v>
      </c>
      <c r="M23" s="90">
        <f>[2]Fjärrvärmeproduktion!$W$2455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6">
        <f>SUM(B18:B23)</f>
        <v>258575</v>
      </c>
      <c r="C24" s="90">
        <f t="shared" ref="C24:O24" si="3">SUM(C18:C23)</f>
        <v>0</v>
      </c>
      <c r="D24" s="106">
        <f t="shared" si="3"/>
        <v>2786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106">
        <f t="shared" si="3"/>
        <v>313478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51">
        <f t="shared" si="2"/>
        <v>316264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8"/>
      <c r="Q25" s="31"/>
      <c r="R25" s="85" t="str">
        <f>C30</f>
        <v>El</v>
      </c>
      <c r="S25" s="61" t="str">
        <f>ROUND(C43/1000,0) &amp;" GWh"</f>
        <v>295 GWh</v>
      </c>
      <c r="T25" s="42">
        <f>C$44</f>
        <v>0.27891260269584761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306 GWh</v>
      </c>
      <c r="T26" s="42">
        <f>D$44</f>
        <v>0.28932343446960807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50 GWh</v>
      </c>
      <c r="T28" s="42">
        <f>F$44</f>
        <v>4.7343783186716282E-2</v>
      </c>
      <c r="U28" s="36"/>
    </row>
    <row r="29" spans="1:34" ht="15.6">
      <c r="A29" s="79" t="str">
        <f>A2</f>
        <v>1493 Mariestad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56 GWh</v>
      </c>
      <c r="T29" s="42">
        <f>G$44</f>
        <v>5.2807690459881818E-2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351 GWh</v>
      </c>
      <c r="T30" s="42">
        <f>H$44</f>
        <v>0.33161248918794617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[2]Slutanvändning!$N$3491</f>
        <v>0</v>
      </c>
      <c r="C32" s="109">
        <f>[2]Slutanvändning!$N$3492</f>
        <v>6028</v>
      </c>
      <c r="D32" s="109">
        <f>[2]Slutanvändning!$N$3485</f>
        <v>12680</v>
      </c>
      <c r="E32" s="109">
        <f>[2]Slutanvändning!$Q$3486</f>
        <v>0</v>
      </c>
      <c r="F32" s="129">
        <f>[2]Slutanvändning!$N$3487</f>
        <v>0</v>
      </c>
      <c r="G32" s="109">
        <f>[2]Slutanvändning!$N$3488</f>
        <v>2724</v>
      </c>
      <c r="H32" s="109">
        <f>[2]Slutanvändning!$N$3489</f>
        <v>0</v>
      </c>
      <c r="I32" s="109">
        <f>[2]Slutanvändning!$N$3490</f>
        <v>0</v>
      </c>
      <c r="J32" s="109">
        <v>0</v>
      </c>
      <c r="K32" s="109">
        <f>[2]Slutanvändning!T3486</f>
        <v>0</v>
      </c>
      <c r="L32" s="109">
        <f>[2]Slutanvändning!U3486</f>
        <v>0</v>
      </c>
      <c r="M32" s="109"/>
      <c r="N32" s="109">
        <v>0</v>
      </c>
      <c r="O32" s="109">
        <v>0</v>
      </c>
      <c r="P32" s="109">
        <f t="shared" ref="P32" si="4">SUM(B32:N32)</f>
        <v>21432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29">
        <f>[2]Slutanvändning!$N$3500-[2]Slutanvändning!$W$3500</f>
        <v>8137</v>
      </c>
      <c r="C33" s="109">
        <f>[2]Slutanvändning!$N$3501</f>
        <v>129096</v>
      </c>
      <c r="D33" s="109">
        <f>[2]Slutanvändning!$N$3494</f>
        <v>7861</v>
      </c>
      <c r="E33" s="109">
        <f>[2]Slutanvändning!$Q$3495</f>
        <v>0</v>
      </c>
      <c r="F33" s="141">
        <f>[2]Slutanvändning!$N$3496</f>
        <v>50100</v>
      </c>
      <c r="G33" s="109">
        <f>[2]Slutanvändning!$N$3497</f>
        <v>0</v>
      </c>
      <c r="H33" s="109">
        <f>[2]Slutanvändning!$N$3498</f>
        <v>0</v>
      </c>
      <c r="I33" s="109">
        <f>[2]Slutanvändning!$N$3499</f>
        <v>0</v>
      </c>
      <c r="J33" s="109">
        <v>0</v>
      </c>
      <c r="K33" s="109">
        <f>[2]Slutanvändning!T3495</f>
        <v>0</v>
      </c>
      <c r="L33" s="109">
        <f>[2]Slutanvändning!U3495</f>
        <v>0</v>
      </c>
      <c r="M33" s="109"/>
      <c r="N33" s="109">
        <v>0</v>
      </c>
      <c r="O33" s="139">
        <f>[2]Slutanvändning!$W$3500</f>
        <v>99400</v>
      </c>
      <c r="P33" s="109">
        <f>SUM(B33:O33)</f>
        <v>294594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29">
        <f>[2]Slutanvändning!$N$3509</f>
        <v>22112</v>
      </c>
      <c r="C34" s="109">
        <f>[2]Slutanvändning!$N$3510</f>
        <v>17675</v>
      </c>
      <c r="D34" s="109">
        <f>[2]Slutanvändning!$N$3503</f>
        <v>1948</v>
      </c>
      <c r="E34" s="109">
        <f>[2]Slutanvändning!$Q$3504</f>
        <v>0</v>
      </c>
      <c r="F34" s="129">
        <f>[2]Slutanvändning!$N$3505</f>
        <v>0</v>
      </c>
      <c r="G34" s="109">
        <f>[2]Slutanvändning!$N$3506</f>
        <v>0</v>
      </c>
      <c r="H34" s="109">
        <f>[2]Slutanvändning!$N$3507</f>
        <v>0</v>
      </c>
      <c r="I34" s="109">
        <f>[2]Slutanvändning!$N$3508</f>
        <v>0</v>
      </c>
      <c r="J34" s="109">
        <v>0</v>
      </c>
      <c r="K34" s="109">
        <f>[2]Slutanvändning!T3504</f>
        <v>0</v>
      </c>
      <c r="L34" s="109">
        <f>[2]Slutanvändning!U3504</f>
        <v>0</v>
      </c>
      <c r="M34" s="109"/>
      <c r="N34" s="109">
        <v>0</v>
      </c>
      <c r="O34" s="109">
        <v>0</v>
      </c>
      <c r="P34" s="109">
        <f t="shared" ref="P34:P40" si="5">SUM(B34:O34)</f>
        <v>41735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[2]Slutanvändning!$N$3518</f>
        <v>0</v>
      </c>
      <c r="C35" s="109">
        <f>[2]Slutanvändning!$N$3519</f>
        <v>595</v>
      </c>
      <c r="D35" s="109">
        <f>[2]Slutanvändning!$N$3512</f>
        <v>272857</v>
      </c>
      <c r="E35" s="109">
        <f>[2]Slutanvändning!$Q$3513</f>
        <v>0</v>
      </c>
      <c r="F35" s="129">
        <f>[2]Slutanvändning!$N$3514</f>
        <v>0</v>
      </c>
      <c r="G35" s="109">
        <f>[2]Slutanvändning!$N$3515</f>
        <v>53158</v>
      </c>
      <c r="H35" s="109">
        <f>[2]Slutanvändning!$N$3516</f>
        <v>0</v>
      </c>
      <c r="I35" s="109">
        <f>[2]Slutanvändning!$N$3517</f>
        <v>0</v>
      </c>
      <c r="J35" s="109">
        <v>0</v>
      </c>
      <c r="K35" s="109">
        <f>[2]Slutanvändning!T3513</f>
        <v>0</v>
      </c>
      <c r="L35" s="109">
        <f>[2]Slutanvändning!U3513</f>
        <v>0</v>
      </c>
      <c r="M35" s="109"/>
      <c r="N35" s="109">
        <v>0</v>
      </c>
      <c r="O35" s="109">
        <v>0</v>
      </c>
      <c r="P35" s="109">
        <f t="shared" si="5"/>
        <v>326610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29">
        <f>[2]Slutanvändning!$N$3527</f>
        <v>11296</v>
      </c>
      <c r="C36" s="109">
        <f>[2]Slutanvändning!$N$3528</f>
        <v>57722</v>
      </c>
      <c r="D36" s="109">
        <f>[2]Slutanvändning!$N$3521</f>
        <v>7903</v>
      </c>
      <c r="E36" s="109">
        <f>[2]Slutanvändning!$Q$3522</f>
        <v>0</v>
      </c>
      <c r="F36" s="129">
        <f>[2]Slutanvändning!$N$3523</f>
        <v>0</v>
      </c>
      <c r="G36" s="109">
        <f>[2]Slutanvändning!$N$3524</f>
        <v>0</v>
      </c>
      <c r="H36" s="109">
        <f>[2]Slutanvändning!$N$3525</f>
        <v>0</v>
      </c>
      <c r="I36" s="109">
        <f>[2]Slutanvändning!$N$3526</f>
        <v>0</v>
      </c>
      <c r="J36" s="109">
        <v>0</v>
      </c>
      <c r="K36" s="109">
        <f>[2]Slutanvändning!T3522</f>
        <v>0</v>
      </c>
      <c r="L36" s="109">
        <f>[2]Slutanvändning!U3522</f>
        <v>0</v>
      </c>
      <c r="M36" s="109"/>
      <c r="N36" s="109">
        <v>0</v>
      </c>
      <c r="O36" s="109">
        <v>0</v>
      </c>
      <c r="P36" s="109">
        <f>SUM(B36:O36)</f>
        <v>76921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29">
        <f>[2]Slutanvändning!$N$3536</f>
        <v>24921</v>
      </c>
      <c r="C37" s="109">
        <f>[2]Slutanvändning!$N$3537</f>
        <v>75911</v>
      </c>
      <c r="D37" s="109">
        <f>[2]Slutanvändning!$N$3530</f>
        <v>132</v>
      </c>
      <c r="E37" s="109">
        <f>[2]Slutanvändning!$Q$3531</f>
        <v>0</v>
      </c>
      <c r="F37" s="129">
        <f>[2]Slutanvändning!$N$3532</f>
        <v>0</v>
      </c>
      <c r="G37" s="109">
        <f>[2]Slutanvändning!$N$3533</f>
        <v>0</v>
      </c>
      <c r="H37" s="109">
        <f>[2]Slutanvändning!$N$3534</f>
        <v>37440</v>
      </c>
      <c r="I37" s="109">
        <f>[2]Slutanvändning!$N$3535</f>
        <v>0</v>
      </c>
      <c r="J37" s="109">
        <v>0</v>
      </c>
      <c r="K37" s="109">
        <f>[2]Slutanvändning!T3531</f>
        <v>0</v>
      </c>
      <c r="L37" s="109">
        <f>[2]Slutanvändning!U3531</f>
        <v>0</v>
      </c>
      <c r="M37" s="109"/>
      <c r="N37" s="109">
        <v>0</v>
      </c>
      <c r="O37" s="109">
        <v>0</v>
      </c>
      <c r="P37" s="109">
        <f t="shared" si="5"/>
        <v>138404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29">
        <f>[2]Slutanvändning!$N$3545</f>
        <v>48388</v>
      </c>
      <c r="C38" s="109">
        <f>[2]Slutanvändning!$N$3546</f>
        <v>12242</v>
      </c>
      <c r="D38" s="109">
        <f>[2]Slutanvändning!$N$3539</f>
        <v>0</v>
      </c>
      <c r="E38" s="109">
        <f>[2]Slutanvändning!$Q$3540</f>
        <v>0</v>
      </c>
      <c r="F38" s="129">
        <f>[2]Slutanvändning!$N$3541</f>
        <v>0</v>
      </c>
      <c r="G38" s="109">
        <f>[2]Slutanvändning!$N$3542</f>
        <v>0</v>
      </c>
      <c r="H38" s="109">
        <f>[2]Slutanvändning!$N$3543</f>
        <v>0</v>
      </c>
      <c r="I38" s="109">
        <f>[2]Slutanvändning!$N$3544</f>
        <v>0</v>
      </c>
      <c r="J38" s="109">
        <v>0</v>
      </c>
      <c r="K38" s="109">
        <f>[2]Slutanvändning!T3540</f>
        <v>0</v>
      </c>
      <c r="L38" s="109">
        <f>[2]Slutanvändning!U3540</f>
        <v>0</v>
      </c>
      <c r="M38" s="109"/>
      <c r="N38" s="109">
        <v>0</v>
      </c>
      <c r="O38" s="109">
        <v>0</v>
      </c>
      <c r="P38" s="109">
        <f t="shared" si="5"/>
        <v>60630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[2]Slutanvändning!$N$3554</f>
        <v>0</v>
      </c>
      <c r="C39" s="109">
        <f>[2]Slutanvändning!$N$3555</f>
        <v>2682</v>
      </c>
      <c r="D39" s="109">
        <f>[2]Slutanvändning!$N$3548</f>
        <v>0</v>
      </c>
      <c r="E39" s="109">
        <f>[2]Slutanvändning!$Q$3549</f>
        <v>0</v>
      </c>
      <c r="F39" s="129">
        <f>[2]Slutanvändning!$N$3550</f>
        <v>0</v>
      </c>
      <c r="G39" s="109">
        <f>[2]Slutanvändning!$N$3551</f>
        <v>0</v>
      </c>
      <c r="H39" s="109">
        <f>[2]Slutanvändning!$N$3552</f>
        <v>0</v>
      </c>
      <c r="I39" s="109">
        <f>[2]Slutanvändning!$N$3553</f>
        <v>0</v>
      </c>
      <c r="J39" s="109">
        <v>0</v>
      </c>
      <c r="K39" s="109">
        <f>[2]Slutanvändning!T3549</f>
        <v>0</v>
      </c>
      <c r="L39" s="109">
        <f>[2]Slutanvändning!U3549</f>
        <v>0</v>
      </c>
      <c r="M39" s="109"/>
      <c r="N39" s="109">
        <v>0</v>
      </c>
      <c r="O39" s="109">
        <v>0</v>
      </c>
      <c r="P39" s="109">
        <f t="shared" si="5"/>
        <v>2682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114854</v>
      </c>
      <c r="C40" s="109">
        <f t="shared" ref="C40:O40" si="6">SUM(C32:C39)</f>
        <v>301951</v>
      </c>
      <c r="D40" s="109">
        <f t="shared" si="6"/>
        <v>303381</v>
      </c>
      <c r="E40" s="109">
        <f t="shared" si="6"/>
        <v>0</v>
      </c>
      <c r="F40" s="139">
        <f>SUM(F32:F39)</f>
        <v>50100</v>
      </c>
      <c r="G40" s="109">
        <f t="shared" si="6"/>
        <v>55882</v>
      </c>
      <c r="H40" s="109">
        <f t="shared" si="6"/>
        <v>37440</v>
      </c>
      <c r="I40" s="109">
        <f t="shared" si="6"/>
        <v>0</v>
      </c>
      <c r="J40" s="109">
        <f t="shared" si="6"/>
        <v>0</v>
      </c>
      <c r="K40" s="109">
        <f t="shared" si="6"/>
        <v>0</v>
      </c>
      <c r="L40" s="109">
        <f t="shared" si="6"/>
        <v>0</v>
      </c>
      <c r="M40" s="109">
        <f t="shared" si="6"/>
        <v>0</v>
      </c>
      <c r="N40" s="109">
        <f t="shared" si="6"/>
        <v>0</v>
      </c>
      <c r="O40" s="139">
        <f t="shared" si="6"/>
        <v>99400</v>
      </c>
      <c r="P40" s="109">
        <f t="shared" si="5"/>
        <v>963008</v>
      </c>
      <c r="Q40" s="33"/>
      <c r="R40" s="41"/>
      <c r="S40" s="10" t="s">
        <v>25</v>
      </c>
      <c r="T40" s="64" t="s">
        <v>26</v>
      </c>
    </row>
    <row r="41" spans="1:47">
      <c r="B41" s="153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68 GWh</v>
      </c>
      <c r="T41" s="64"/>
    </row>
    <row r="42" spans="1:47">
      <c r="A42" s="46" t="s">
        <v>43</v>
      </c>
      <c r="B42" s="113">
        <f>B39+B38+B37</f>
        <v>73309</v>
      </c>
      <c r="C42" s="113">
        <f>C39+C38+C37</f>
        <v>90835</v>
      </c>
      <c r="D42" s="113">
        <f>D39+D38+D37</f>
        <v>132</v>
      </c>
      <c r="E42" s="113">
        <f t="shared" ref="E42:P42" si="7">E39+E38+E37</f>
        <v>0</v>
      </c>
      <c r="F42" s="114">
        <f t="shared" si="7"/>
        <v>0</v>
      </c>
      <c r="G42" s="113">
        <f t="shared" si="7"/>
        <v>0</v>
      </c>
      <c r="H42" s="113">
        <f t="shared" si="7"/>
        <v>37440</v>
      </c>
      <c r="I42" s="114">
        <f t="shared" si="7"/>
        <v>0</v>
      </c>
      <c r="J42" s="113">
        <f t="shared" si="7"/>
        <v>0</v>
      </c>
      <c r="K42" s="113">
        <f t="shared" si="7"/>
        <v>0</v>
      </c>
      <c r="L42" s="113">
        <f t="shared" si="7"/>
        <v>0</v>
      </c>
      <c r="M42" s="113">
        <f t="shared" si="7"/>
        <v>0</v>
      </c>
      <c r="N42" s="113">
        <f t="shared" si="7"/>
        <v>0</v>
      </c>
      <c r="O42" s="113">
        <f t="shared" si="7"/>
        <v>0</v>
      </c>
      <c r="P42" s="113">
        <f t="shared" si="7"/>
        <v>201716</v>
      </c>
      <c r="Q42" s="34"/>
      <c r="R42" s="41" t="s">
        <v>41</v>
      </c>
      <c r="S42" s="11" t="str">
        <f>ROUND(P42/1000,0) &amp;" GWh"</f>
        <v>202 GWh</v>
      </c>
      <c r="T42" s="42">
        <f>P42/P40</f>
        <v>0.2094645111982455</v>
      </c>
    </row>
    <row r="43" spans="1:47">
      <c r="A43" s="47" t="s">
        <v>45</v>
      </c>
      <c r="B43" s="115"/>
      <c r="C43" s="116">
        <f>C40+C24-C7+C46</f>
        <v>295150.08000000002</v>
      </c>
      <c r="D43" s="116">
        <f t="shared" ref="D43:N43" si="8">D11+D24+D40</f>
        <v>306167</v>
      </c>
      <c r="E43" s="116">
        <f t="shared" si="8"/>
        <v>0</v>
      </c>
      <c r="F43" s="116">
        <f t="shared" si="8"/>
        <v>50100</v>
      </c>
      <c r="G43" s="116">
        <f t="shared" si="8"/>
        <v>55882</v>
      </c>
      <c r="H43" s="116">
        <f t="shared" si="8"/>
        <v>350918</v>
      </c>
      <c r="I43" s="116">
        <f t="shared" si="8"/>
        <v>0</v>
      </c>
      <c r="J43" s="116">
        <f t="shared" si="8"/>
        <v>0</v>
      </c>
      <c r="K43" s="116">
        <f t="shared" si="8"/>
        <v>0</v>
      </c>
      <c r="L43" s="116">
        <f t="shared" si="8"/>
        <v>0</v>
      </c>
      <c r="M43" s="116">
        <f t="shared" si="8"/>
        <v>0</v>
      </c>
      <c r="N43" s="116">
        <f t="shared" si="8"/>
        <v>0</v>
      </c>
      <c r="O43" s="116">
        <v>0</v>
      </c>
      <c r="P43" s="117">
        <f>SUM(C43:O43)</f>
        <v>1058217.08</v>
      </c>
      <c r="Q43" s="34"/>
      <c r="R43" s="41" t="s">
        <v>42</v>
      </c>
      <c r="S43" s="11" t="str">
        <f>ROUND(P36/1000,0) &amp;" GWh"</f>
        <v>77 GWh</v>
      </c>
      <c r="T43" s="63">
        <f>P36/P40</f>
        <v>7.9875764271947897E-2</v>
      </c>
    </row>
    <row r="44" spans="1:47">
      <c r="A44" s="47" t="s">
        <v>46</v>
      </c>
      <c r="B44" s="97"/>
      <c r="C44" s="104">
        <f>C43/$P$43</f>
        <v>0.27891260269584761</v>
      </c>
      <c r="D44" s="104">
        <f t="shared" ref="D44:P44" si="9">D43/$P$43</f>
        <v>0.28932343446960807</v>
      </c>
      <c r="E44" s="104">
        <f t="shared" si="9"/>
        <v>0</v>
      </c>
      <c r="F44" s="104">
        <f t="shared" si="9"/>
        <v>4.7343783186716282E-2</v>
      </c>
      <c r="G44" s="104">
        <f t="shared" si="9"/>
        <v>5.2807690459881818E-2</v>
      </c>
      <c r="H44" s="104">
        <f t="shared" si="9"/>
        <v>0.33161248918794617</v>
      </c>
      <c r="I44" s="104">
        <f t="shared" si="9"/>
        <v>0</v>
      </c>
      <c r="J44" s="104">
        <f t="shared" si="9"/>
        <v>0</v>
      </c>
      <c r="K44" s="104">
        <f t="shared" si="9"/>
        <v>0</v>
      </c>
      <c r="L44" s="104">
        <f t="shared" si="9"/>
        <v>0</v>
      </c>
      <c r="M44" s="104">
        <f t="shared" si="9"/>
        <v>0</v>
      </c>
      <c r="N44" s="104">
        <f t="shared" si="9"/>
        <v>0</v>
      </c>
      <c r="O44" s="104">
        <f t="shared" si="9"/>
        <v>0</v>
      </c>
      <c r="P44" s="104">
        <f t="shared" si="9"/>
        <v>1</v>
      </c>
      <c r="Q44" s="34"/>
      <c r="R44" s="41" t="s">
        <v>44</v>
      </c>
      <c r="S44" s="11" t="str">
        <f>ROUND(P34/1000,0) &amp;" GWh"</f>
        <v>42 GWh</v>
      </c>
      <c r="T44" s="42">
        <f>P34/P40</f>
        <v>4.3338165415032895E-2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21 GWh</v>
      </c>
      <c r="T45" s="42">
        <f>P32/P40</f>
        <v>2.2255266830597462E-2</v>
      </c>
      <c r="U45" s="36"/>
    </row>
    <row r="46" spans="1:47">
      <c r="A46" s="48" t="s">
        <v>49</v>
      </c>
      <c r="B46" s="68">
        <f>B24-B40-O40</f>
        <v>44321</v>
      </c>
      <c r="C46" s="68">
        <f>(C40+C24)*0.08</f>
        <v>24156.080000000002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295 GWh</v>
      </c>
      <c r="T46" s="63">
        <f>P33/P40</f>
        <v>0.30591023127533729</v>
      </c>
      <c r="U46" s="36"/>
    </row>
    <row r="47" spans="1:47">
      <c r="A47" s="48" t="s">
        <v>51</v>
      </c>
      <c r="B47" s="98">
        <f>B46/B24</f>
        <v>0.17140481485062362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327 GWh</v>
      </c>
      <c r="T47" s="63">
        <f>P35/P40</f>
        <v>0.33915606100883899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963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3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100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[2]Solceller!$C$27</f>
        <v>665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 t="s">
        <v>129</v>
      </c>
      <c r="B6" s="60"/>
      <c r="C6" s="90">
        <f>[2]Elproduktion!$N$962</f>
        <v>10297</v>
      </c>
      <c r="D6" s="90"/>
      <c r="E6" s="90"/>
      <c r="F6" s="90"/>
      <c r="G6" s="90"/>
      <c r="H6" s="90">
        <f>[2]Elproduktion!$S$967</f>
        <v>12557</v>
      </c>
      <c r="I6" s="90"/>
      <c r="J6" s="90"/>
      <c r="K6" s="90"/>
      <c r="L6" s="90"/>
      <c r="M6" s="90"/>
      <c r="N6" s="90"/>
      <c r="O6" s="90"/>
      <c r="P6" s="90">
        <f t="shared" ref="P6:P11" si="0">SUM(D6:O6)</f>
        <v>12557</v>
      </c>
      <c r="Q6" s="53"/>
      <c r="AG6" s="53"/>
      <c r="AH6" s="53"/>
    </row>
    <row r="7" spans="1:34" ht="15.6">
      <c r="A7" s="5" t="s">
        <v>18</v>
      </c>
      <c r="B7" s="60"/>
      <c r="C7" s="90">
        <v>0</v>
      </c>
      <c r="D7" s="90">
        <f>[2]Elproduktion!$N$963</f>
        <v>0</v>
      </c>
      <c r="E7" s="90">
        <f>[2]Elproduktion!$Q$964</f>
        <v>0</v>
      </c>
      <c r="F7" s="90">
        <f>[2]Elproduktion!$N$965</f>
        <v>0</v>
      </c>
      <c r="G7" s="90">
        <f>[2]Elproduktion!$R$966</f>
        <v>0</v>
      </c>
      <c r="H7" s="90">
        <v>0</v>
      </c>
      <c r="I7" s="90">
        <f>[2]Elproduktion!$N$968</f>
        <v>0</v>
      </c>
      <c r="J7" s="90">
        <f>[2]Elproduktion!$T$966</f>
        <v>0</v>
      </c>
      <c r="K7" s="90">
        <f>[2]Elproduktion!U964</f>
        <v>0</v>
      </c>
      <c r="L7" s="90">
        <f>[2]Elproduktion!V964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[2]Elproduktion!$N$970</f>
        <v>0</v>
      </c>
      <c r="D8" s="90">
        <f>[2]Elproduktion!$N$971</f>
        <v>0</v>
      </c>
      <c r="E8" s="90">
        <f>[2]Elproduktion!$Q$972</f>
        <v>0</v>
      </c>
      <c r="F8" s="90">
        <f>[2]Elproduktion!$N$973</f>
        <v>0</v>
      </c>
      <c r="G8" s="90">
        <f>[2]Elproduktion!$R$974</f>
        <v>0</v>
      </c>
      <c r="H8" s="90">
        <f>[2]Elproduktion!$S$975</f>
        <v>0</v>
      </c>
      <c r="I8" s="90">
        <f>[2]Elproduktion!$N$976</f>
        <v>0</v>
      </c>
      <c r="J8" s="90">
        <f>[2]Elproduktion!$T$974</f>
        <v>0</v>
      </c>
      <c r="K8" s="90">
        <f>[2]Elproduktion!U972</f>
        <v>0</v>
      </c>
      <c r="L8" s="90">
        <f>[2]Elproduktion!V972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[2]Elproduktion!$N$978</f>
        <v>73864</v>
      </c>
      <c r="D9" s="90">
        <f>[2]Elproduktion!$N$979</f>
        <v>0</v>
      </c>
      <c r="E9" s="90">
        <f>[2]Elproduktion!$Q$980</f>
        <v>0</v>
      </c>
      <c r="F9" s="90">
        <f>[2]Elproduktion!$N$981</f>
        <v>0</v>
      </c>
      <c r="G9" s="90">
        <f>[2]Elproduktion!$R$982</f>
        <v>0</v>
      </c>
      <c r="H9" s="90">
        <f>[2]Elproduktion!$S$983</f>
        <v>0</v>
      </c>
      <c r="I9" s="90">
        <f>[2]Elproduktion!$N$984</f>
        <v>0</v>
      </c>
      <c r="J9" s="90">
        <f>[2]Elproduktion!$T$982</f>
        <v>0</v>
      </c>
      <c r="K9" s="90">
        <f>[2]Elproduktion!U980</f>
        <v>0</v>
      </c>
      <c r="L9" s="90">
        <f>[2]Elproduktion!V980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[2]Elproduktion!$N$986</f>
        <v>12358</v>
      </c>
      <c r="D10" s="90">
        <f>[2]Elproduktion!$N$987</f>
        <v>0</v>
      </c>
      <c r="E10" s="90">
        <f>[2]Elproduktion!$Q$988</f>
        <v>0</v>
      </c>
      <c r="F10" s="90">
        <f>[2]Elproduktion!$N$989</f>
        <v>0</v>
      </c>
      <c r="G10" s="90">
        <f>[2]Elproduktion!$R$990</f>
        <v>0</v>
      </c>
      <c r="H10" s="90">
        <f>[2]Elproduktion!$S$991</f>
        <v>0</v>
      </c>
      <c r="I10" s="90">
        <f>[2]Elproduktion!$N$992</f>
        <v>0</v>
      </c>
      <c r="J10" s="90">
        <f>[2]Elproduktion!$T$990</f>
        <v>0</v>
      </c>
      <c r="K10" s="90">
        <f>[2]Elproduktion!U988</f>
        <v>0</v>
      </c>
      <c r="L10" s="90">
        <f>[2]Elproduktion!V988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97184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12557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12557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1463 Mark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[2]Fjärrvärmeproduktion!$N$1346+[2]Fjärrvärmeproduktion!$N$1386*([2]Fjärrvärmeproduktion!$N$1346/([2]Fjärrvärmeproduktion!$N$1346+[2]Fjärrvärmeproduktion!$N$1354))</f>
        <v>123724.55552365485</v>
      </c>
      <c r="C18" s="109"/>
      <c r="D18" s="109">
        <f>[2]Fjärrvärmeproduktion!$N$1347</f>
        <v>896</v>
      </c>
      <c r="E18" s="109">
        <f>[2]Fjärrvärmeproduktion!$Q$1348</f>
        <v>0</v>
      </c>
      <c r="F18" s="109">
        <f>[2]Fjärrvärmeproduktion!$N$1349</f>
        <v>0</v>
      </c>
      <c r="G18" s="109">
        <f>[2]Fjärrvärmeproduktion!$R$1350</f>
        <v>0</v>
      </c>
      <c r="H18" s="109">
        <f>[2]Fjärrvärmeproduktion!$S$1351</f>
        <v>123384</v>
      </c>
      <c r="I18" s="109">
        <f>[2]Fjärrvärmeproduktion!$N$1352</f>
        <v>0</v>
      </c>
      <c r="J18" s="109">
        <f>[2]Fjärrvärmeproduktion!$T$1350</f>
        <v>0</v>
      </c>
      <c r="K18" s="109">
        <f>[2]Fjärrvärmeproduktion!U1348</f>
        <v>0</v>
      </c>
      <c r="L18" s="109">
        <f>[2]Fjärrvärmeproduktion!V1348</f>
        <v>0</v>
      </c>
      <c r="M18" s="109">
        <f>[2]Fjärrvärmeproduktion!$W$1351</f>
        <v>0</v>
      </c>
      <c r="N18" s="109"/>
      <c r="O18" s="109"/>
      <c r="P18" s="109">
        <f>SUM(C18:O18)</f>
        <v>124280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[2]Fjärrvärmeproduktion!$N$1354+[2]Fjärrvärmeproduktion!$N$1386*([2]Fjärrvärmeproduktion!$N$1354/([2]Fjärrvärmeproduktion!$N$1354+[2]Fjärrvärmeproduktion!$N$1346))</f>
        <v>8220.4444763451374</v>
      </c>
      <c r="C19" s="109"/>
      <c r="D19" s="109">
        <f>[2]Fjärrvärmeproduktion!$N$1355</f>
        <v>179</v>
      </c>
      <c r="E19" s="109">
        <f>[2]Fjärrvärmeproduktion!$Q$1356</f>
        <v>0</v>
      </c>
      <c r="F19" s="109">
        <f>[2]Fjärrvärmeproduktion!$N$1357</f>
        <v>0</v>
      </c>
      <c r="G19" s="109">
        <f>[2]Fjärrvärmeproduktion!$R$1358</f>
        <v>0</v>
      </c>
      <c r="H19" s="109">
        <f>[2]Fjärrvärmeproduktion!$S$1359</f>
        <v>8208</v>
      </c>
      <c r="I19" s="109">
        <f>[2]Fjärrvärmeproduktion!$N$1360</f>
        <v>0</v>
      </c>
      <c r="J19" s="109">
        <f>[2]Fjärrvärmeproduktion!$T$1358</f>
        <v>0</v>
      </c>
      <c r="K19" s="109">
        <f>[2]Fjärrvärmeproduktion!U1356</f>
        <v>0</v>
      </c>
      <c r="L19" s="109">
        <f>[2]Fjärrvärmeproduktion!V1356</f>
        <v>0</v>
      </c>
      <c r="M19" s="109">
        <f>[2]Fjärrvärmeproduktion!$W$1359</f>
        <v>0</v>
      </c>
      <c r="N19" s="109"/>
      <c r="O19" s="109"/>
      <c r="P19" s="109">
        <f t="shared" ref="P19:P24" si="2">SUM(C19:O19)</f>
        <v>8387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[2]Fjärrvärmeproduktion!$N$1362</f>
        <v>0</v>
      </c>
      <c r="C20" s="109"/>
      <c r="D20" s="109">
        <f>[2]Fjärrvärmeproduktion!$N$1363</f>
        <v>0</v>
      </c>
      <c r="E20" s="109">
        <f>[2]Fjärrvärmeproduktion!$Q$1364</f>
        <v>0</v>
      </c>
      <c r="F20" s="109">
        <f>[2]Fjärrvärmeproduktion!$N$1365</f>
        <v>0</v>
      </c>
      <c r="G20" s="109">
        <f>[2]Fjärrvärmeproduktion!$R$1366</f>
        <v>0</v>
      </c>
      <c r="H20" s="109">
        <f>[2]Fjärrvärmeproduktion!$S$1367</f>
        <v>0</v>
      </c>
      <c r="I20" s="109">
        <f>[2]Fjärrvärmeproduktion!$N$1368</f>
        <v>0</v>
      </c>
      <c r="J20" s="109">
        <f>[2]Fjärrvärmeproduktion!$T$1366</f>
        <v>0</v>
      </c>
      <c r="K20" s="109">
        <f>[2]Fjärrvärmeproduktion!U1364</f>
        <v>0</v>
      </c>
      <c r="L20" s="109">
        <f>[2]Fjärrvärmeproduktion!V1364</f>
        <v>0</v>
      </c>
      <c r="M20" s="109">
        <f>[2]Fjärrvärmeproduktion!$W$1367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[2]Fjärrvärmeproduktion!$N$1370</f>
        <v>0</v>
      </c>
      <c r="C21" s="109"/>
      <c r="D21" s="109">
        <f>[2]Fjärrvärmeproduktion!$N$1371</f>
        <v>0</v>
      </c>
      <c r="E21" s="109">
        <f>[2]Fjärrvärmeproduktion!$Q$1372</f>
        <v>0</v>
      </c>
      <c r="F21" s="109">
        <f>[2]Fjärrvärmeproduktion!$N$1373</f>
        <v>0</v>
      </c>
      <c r="G21" s="109">
        <f>[2]Fjärrvärmeproduktion!$R$1374</f>
        <v>0</v>
      </c>
      <c r="H21" s="109">
        <f>[2]Fjärrvärmeproduktion!$S$1375</f>
        <v>0</v>
      </c>
      <c r="I21" s="109">
        <f>[2]Fjärrvärmeproduktion!$N$1376</f>
        <v>0</v>
      </c>
      <c r="J21" s="109">
        <f>[2]Fjärrvärmeproduktion!$T$1374</f>
        <v>0</v>
      </c>
      <c r="K21" s="109">
        <f>[2]Fjärrvärmeproduktion!U1372</f>
        <v>0</v>
      </c>
      <c r="L21" s="109">
        <f>[2]Fjärrvärmeproduktion!V1372</f>
        <v>0</v>
      </c>
      <c r="M21" s="109">
        <f>[2]Fjärrvärmeproduktion!$W$1375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[2]Fjärrvärmeproduktion!$N$1378</f>
        <v>0</v>
      </c>
      <c r="C22" s="109"/>
      <c r="D22" s="109">
        <f>[2]Fjärrvärmeproduktion!$N$1379</f>
        <v>0</v>
      </c>
      <c r="E22" s="109">
        <f>[2]Fjärrvärmeproduktion!$Q$1380</f>
        <v>0</v>
      </c>
      <c r="F22" s="109">
        <f>[2]Fjärrvärmeproduktion!$N$1381</f>
        <v>0</v>
      </c>
      <c r="G22" s="109">
        <f>[2]Fjärrvärmeproduktion!$R$1382</f>
        <v>0</v>
      </c>
      <c r="H22" s="109">
        <f>[2]Fjärrvärmeproduktion!$S$1383</f>
        <v>0</v>
      </c>
      <c r="I22" s="109">
        <f>[2]Fjärrvärmeproduktion!$N$1384</f>
        <v>0</v>
      </c>
      <c r="J22" s="109">
        <f>[2]Fjärrvärmeproduktion!$T$1382</f>
        <v>0</v>
      </c>
      <c r="K22" s="109">
        <f>[2]Fjärrvärmeproduktion!U1380</f>
        <v>0</v>
      </c>
      <c r="L22" s="109">
        <f>[2]Fjärrvärmeproduktion!V1380</f>
        <v>0</v>
      </c>
      <c r="M22" s="109">
        <f>[2]Fjärrvärmeproduktion!$W$1383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792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[2]Fjärrvärmeproduktion!$N$1387</f>
        <v>0</v>
      </c>
      <c r="E23" s="109">
        <f>[2]Fjärrvärmeproduktion!$Q$1388</f>
        <v>0</v>
      </c>
      <c r="F23" s="109">
        <f>[2]Fjärrvärmeproduktion!$N$1389</f>
        <v>0</v>
      </c>
      <c r="G23" s="109">
        <f>[2]Fjärrvärmeproduktion!$R$1390</f>
        <v>0</v>
      </c>
      <c r="H23" s="109">
        <f>[2]Fjärrvärmeproduktion!$S$1391</f>
        <v>0</v>
      </c>
      <c r="I23" s="109">
        <f>[2]Fjärrvärmeproduktion!$N$1392</f>
        <v>0</v>
      </c>
      <c r="J23" s="109">
        <f>[2]Fjärrvärmeproduktion!$T$1390</f>
        <v>0</v>
      </c>
      <c r="K23" s="109">
        <f>[2]Fjärrvärmeproduktion!U1388</f>
        <v>0</v>
      </c>
      <c r="L23" s="109">
        <f>[2]Fjärrvärmeproduktion!V1388</f>
        <v>0</v>
      </c>
      <c r="M23" s="109">
        <f>[2]Fjärrvärmeproduktion!$W$1391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131945</v>
      </c>
      <c r="C24" s="109">
        <f t="shared" ref="C24:O24" si="3">SUM(C18:C23)</f>
        <v>0</v>
      </c>
      <c r="D24" s="109">
        <f t="shared" si="3"/>
        <v>1075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131592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132667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295 GWh</v>
      </c>
      <c r="T25" s="42">
        <f>C$44</f>
        <v>0.37221280936093148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227 GWh</v>
      </c>
      <c r="T26" s="42">
        <f>D$44</f>
        <v>0.2859554219141307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6 GWh</v>
      </c>
      <c r="T28" s="42">
        <f>F$44</f>
        <v>7.9634018259099638E-3</v>
      </c>
      <c r="U28" s="36"/>
    </row>
    <row r="29" spans="1:34" ht="15.6">
      <c r="A29" s="79" t="str">
        <f>A2</f>
        <v>1463 Mark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45 GWh</v>
      </c>
      <c r="T29" s="42">
        <f>G$44</f>
        <v>5.7242078428438238E-2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219 GWh</v>
      </c>
      <c r="T30" s="42">
        <f>H$44</f>
        <v>0.27662628847058962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[2]Slutanvändning!$N$1952</f>
        <v>0</v>
      </c>
      <c r="C32" s="105">
        <f>[2]Slutanvändning!$N$1953</f>
        <v>19636</v>
      </c>
      <c r="D32" s="90">
        <f>[2]Slutanvändning!$N$1946</f>
        <v>6258</v>
      </c>
      <c r="E32" s="90">
        <f>[2]Slutanvändning!$Q$1947</f>
        <v>0</v>
      </c>
      <c r="F32" s="105">
        <f>[2]Slutanvändning!$N$1948</f>
        <v>0</v>
      </c>
      <c r="G32" s="105">
        <f>[2]Slutanvändning!$N$1949</f>
        <v>1329</v>
      </c>
      <c r="H32" s="90">
        <f>[2]Slutanvändning!$N$1950</f>
        <v>0</v>
      </c>
      <c r="I32" s="90">
        <f>[2]Slutanvändning!$N$1951</f>
        <v>0</v>
      </c>
      <c r="J32" s="90">
        <v>0</v>
      </c>
      <c r="K32" s="90">
        <f>[2]Slutanvändning!T1947</f>
        <v>0</v>
      </c>
      <c r="L32" s="90">
        <f>[2]Slutanvändning!U1947</f>
        <v>0</v>
      </c>
      <c r="M32" s="90"/>
      <c r="N32" s="90">
        <v>0</v>
      </c>
      <c r="O32" s="90">
        <v>0</v>
      </c>
      <c r="P32" s="90">
        <f t="shared" ref="P32:P38" si="4">SUM(B32:N32)</f>
        <v>27223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[2]Slutanvändning!$N$1961</f>
        <v>16010</v>
      </c>
      <c r="C33" s="154">
        <f>[2]Slutanvändning!$N$1962</f>
        <v>42267</v>
      </c>
      <c r="D33" s="90">
        <f>[2]Slutanvändning!$N$1955</f>
        <v>10074</v>
      </c>
      <c r="E33" s="90">
        <f>[2]Slutanvändning!$Q$1956</f>
        <v>0</v>
      </c>
      <c r="F33" s="149">
        <f>[2]Slutanvändning!$N$1957</f>
        <v>6309</v>
      </c>
      <c r="G33" s="149">
        <f>[2]Slutanvändning!$N$1958</f>
        <v>14728</v>
      </c>
      <c r="H33" s="90">
        <f>[2]Slutanvändning!$N$1959</f>
        <v>2421</v>
      </c>
      <c r="I33" s="90">
        <f>[2]Slutanvändning!$N$1960</f>
        <v>0</v>
      </c>
      <c r="J33" s="90">
        <v>0</v>
      </c>
      <c r="K33" s="90">
        <f>[2]Slutanvändning!T1956</f>
        <v>0</v>
      </c>
      <c r="L33" s="90">
        <f>[2]Slutanvändning!U1956</f>
        <v>0</v>
      </c>
      <c r="M33" s="90"/>
      <c r="N33" s="90">
        <v>0</v>
      </c>
      <c r="O33" s="90">
        <v>0</v>
      </c>
      <c r="P33" s="90">
        <f t="shared" si="4"/>
        <v>91809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[2]Slutanvändning!$N$1970</f>
        <v>18800</v>
      </c>
      <c r="C34" s="105">
        <f>[2]Slutanvändning!$N$1971</f>
        <v>23801</v>
      </c>
      <c r="D34" s="90">
        <f>[2]Slutanvändning!$N$1964</f>
        <v>23</v>
      </c>
      <c r="E34" s="90">
        <f>[2]Slutanvändning!$Q$1965</f>
        <v>0</v>
      </c>
      <c r="F34" s="105">
        <f>[2]Slutanvändning!$N$1966</f>
        <v>0</v>
      </c>
      <c r="G34" s="105">
        <f>[2]Slutanvändning!$N$1967</f>
        <v>0</v>
      </c>
      <c r="H34" s="90">
        <f>[2]Slutanvändning!$N$1968</f>
        <v>0</v>
      </c>
      <c r="I34" s="90">
        <f>[2]Slutanvändning!$N$1969</f>
        <v>0</v>
      </c>
      <c r="J34" s="90">
        <v>0</v>
      </c>
      <c r="K34" s="90">
        <f>[2]Slutanvändning!T1965</f>
        <v>0</v>
      </c>
      <c r="L34" s="90">
        <f>[2]Slutanvändning!U1965</f>
        <v>0</v>
      </c>
      <c r="M34" s="90"/>
      <c r="N34" s="90">
        <v>0</v>
      </c>
      <c r="O34" s="90">
        <v>0</v>
      </c>
      <c r="P34" s="90">
        <f t="shared" si="4"/>
        <v>42624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[2]Slutanvändning!$N$1979</f>
        <v>0</v>
      </c>
      <c r="C35" s="125">
        <f>[2]Slutanvändning!$N$1980</f>
        <v>97</v>
      </c>
      <c r="D35" s="90">
        <f>[2]Slutanvändning!$N$1973</f>
        <v>206607</v>
      </c>
      <c r="E35" s="90">
        <f>[2]Slutanvändning!$Q$1974</f>
        <v>0</v>
      </c>
      <c r="F35" s="105">
        <f>[2]Slutanvändning!$N$1975</f>
        <v>0</v>
      </c>
      <c r="G35" s="125">
        <f>[2]Slutanvändning!$N$1976</f>
        <v>29293</v>
      </c>
      <c r="H35" s="90">
        <f>[2]Slutanvändning!$N$1977</f>
        <v>0</v>
      </c>
      <c r="I35" s="90">
        <f>[2]Slutanvändning!$N$1978</f>
        <v>0</v>
      </c>
      <c r="J35" s="90">
        <v>0</v>
      </c>
      <c r="K35" s="90">
        <f>[2]Slutanvändning!T1974</f>
        <v>0</v>
      </c>
      <c r="L35" s="90">
        <f>[2]Slutanvändning!U1974</f>
        <v>0</v>
      </c>
      <c r="M35" s="90"/>
      <c r="N35" s="90">
        <v>0</v>
      </c>
      <c r="O35" s="90">
        <v>0</v>
      </c>
      <c r="P35" s="90">
        <f>SUM(B35:N35)</f>
        <v>235997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[2]Slutanvändning!$N$1988</f>
        <v>12918</v>
      </c>
      <c r="C36" s="105">
        <f>[2]Slutanvändning!$N$1989</f>
        <v>49596</v>
      </c>
      <c r="D36" s="90">
        <f>[2]Slutanvändning!$N$1982</f>
        <v>1410</v>
      </c>
      <c r="E36" s="90">
        <f>[2]Slutanvändning!$Q$1983</f>
        <v>0</v>
      </c>
      <c r="F36" s="105">
        <f>[2]Slutanvändning!$N$1984</f>
        <v>0</v>
      </c>
      <c r="G36" s="105">
        <f>[2]Slutanvändning!$N$1985</f>
        <v>0</v>
      </c>
      <c r="H36" s="90">
        <f>[2]Slutanvändning!$N$1986</f>
        <v>0</v>
      </c>
      <c r="I36" s="90">
        <f>[2]Slutanvändning!$N$1987</f>
        <v>0</v>
      </c>
      <c r="J36" s="90">
        <v>0</v>
      </c>
      <c r="K36" s="90">
        <f>[2]Slutanvändning!T1983</f>
        <v>0</v>
      </c>
      <c r="L36" s="90">
        <f>[2]Slutanvändning!U1983</f>
        <v>0</v>
      </c>
      <c r="M36" s="90"/>
      <c r="N36" s="90">
        <v>0</v>
      </c>
      <c r="O36" s="90">
        <v>0</v>
      </c>
      <c r="P36" s="90">
        <f t="shared" si="4"/>
        <v>63924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[2]Slutanvändning!$N$1997</f>
        <v>13145</v>
      </c>
      <c r="C37" s="105">
        <f>[2]Slutanvändning!$N$1998</f>
        <v>115264</v>
      </c>
      <c r="D37" s="90">
        <f>[2]Slutanvändning!$N$1991</f>
        <v>1061</v>
      </c>
      <c r="E37" s="90">
        <f>[2]Slutanvändning!$Q$1992</f>
        <v>0</v>
      </c>
      <c r="F37" s="105">
        <f>[2]Slutanvändning!$N$1993</f>
        <v>0</v>
      </c>
      <c r="G37" s="105">
        <f>[2]Slutanvändning!$N$1994</f>
        <v>0</v>
      </c>
      <c r="H37" s="90">
        <f>[2]Slutanvändning!$N$1995</f>
        <v>72587</v>
      </c>
      <c r="I37" s="90">
        <f>[2]Slutanvändning!$N$1996</f>
        <v>0</v>
      </c>
      <c r="J37" s="90">
        <v>0</v>
      </c>
      <c r="K37" s="90">
        <f>[2]Slutanvändning!T1992</f>
        <v>0</v>
      </c>
      <c r="L37" s="90">
        <f>[2]Slutanvändning!U1992</f>
        <v>0</v>
      </c>
      <c r="M37" s="90"/>
      <c r="N37" s="90">
        <v>0</v>
      </c>
      <c r="O37" s="90">
        <v>0</v>
      </c>
      <c r="P37" s="90">
        <f t="shared" si="4"/>
        <v>202057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[2]Slutanvändning!$N$2006</f>
        <v>44684</v>
      </c>
      <c r="C38" s="105">
        <f>[2]Slutanvändning!$N$2007</f>
        <v>12974</v>
      </c>
      <c r="D38" s="90">
        <f>[2]Slutanvändning!$N$2000</f>
        <v>40</v>
      </c>
      <c r="E38" s="90">
        <f>[2]Slutanvändning!$Q$2001</f>
        <v>0</v>
      </c>
      <c r="F38" s="105">
        <f>[2]Slutanvändning!$N$2002</f>
        <v>0</v>
      </c>
      <c r="G38" s="105">
        <f>[2]Slutanvändning!$N$2003</f>
        <v>0</v>
      </c>
      <c r="H38" s="90">
        <f>[2]Slutanvändning!$N$2004</f>
        <v>0</v>
      </c>
      <c r="I38" s="90">
        <f>[2]Slutanvändning!$N$2005</f>
        <v>0</v>
      </c>
      <c r="J38" s="90">
        <v>0</v>
      </c>
      <c r="K38" s="90">
        <f>[2]Slutanvändning!T2001</f>
        <v>0</v>
      </c>
      <c r="L38" s="90">
        <f>[2]Slutanvändning!U2001</f>
        <v>0</v>
      </c>
      <c r="M38" s="90"/>
      <c r="N38" s="90">
        <v>0</v>
      </c>
      <c r="O38" s="90">
        <v>0</v>
      </c>
      <c r="P38" s="90">
        <f t="shared" si="4"/>
        <v>57698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[2]Slutanvändning!$N$2015</f>
        <v>0</v>
      </c>
      <c r="C39" s="105">
        <f>[2]Slutanvändning!$N$2016</f>
        <v>9407</v>
      </c>
      <c r="D39" s="90">
        <f>[2]Slutanvändning!$N$2009</f>
        <v>0</v>
      </c>
      <c r="E39" s="90">
        <f>[2]Slutanvändning!$Q$2010</f>
        <v>0</v>
      </c>
      <c r="F39" s="105">
        <f>[2]Slutanvändning!$N$2011</f>
        <v>0</v>
      </c>
      <c r="G39" s="105">
        <f>[2]Slutanvändning!$N$2012</f>
        <v>0</v>
      </c>
      <c r="H39" s="90">
        <f>[2]Slutanvändning!$N$2013</f>
        <v>0</v>
      </c>
      <c r="I39" s="90">
        <f>[2]Slutanvändning!$N$2014</f>
        <v>0</v>
      </c>
      <c r="J39" s="90">
        <v>0</v>
      </c>
      <c r="K39" s="90">
        <f>[2]Slutanvändning!T2010</f>
        <v>0</v>
      </c>
      <c r="L39" s="90">
        <f>[2]Slutanvändning!U2010</f>
        <v>0</v>
      </c>
      <c r="M39" s="90"/>
      <c r="N39" s="90">
        <v>0</v>
      </c>
      <c r="O39" s="90">
        <v>0</v>
      </c>
      <c r="P39" s="90">
        <f>SUM(B39:N39)</f>
        <v>9407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105557</v>
      </c>
      <c r="C40" s="145">
        <f t="shared" ref="C40:O40" si="5">SUM(C32:C39)</f>
        <v>273042</v>
      </c>
      <c r="D40" s="90">
        <f t="shared" si="5"/>
        <v>225473</v>
      </c>
      <c r="E40" s="90">
        <f t="shared" si="5"/>
        <v>0</v>
      </c>
      <c r="F40" s="140">
        <f>SUM(F32:F39)</f>
        <v>6309</v>
      </c>
      <c r="G40" s="150">
        <f t="shared" si="5"/>
        <v>45350</v>
      </c>
      <c r="H40" s="90">
        <f t="shared" si="5"/>
        <v>75008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730739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48 GWh</v>
      </c>
      <c r="T41" s="64"/>
    </row>
    <row r="42" spans="1:47">
      <c r="A42" s="46" t="s">
        <v>43</v>
      </c>
      <c r="B42" s="95">
        <f>B39+B38+B37</f>
        <v>57829</v>
      </c>
      <c r="C42" s="95">
        <f>C39+C38+C37</f>
        <v>137645</v>
      </c>
      <c r="D42" s="95">
        <f>D39+D38+D37</f>
        <v>1101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72587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269162</v>
      </c>
      <c r="Q42" s="34"/>
      <c r="R42" s="41" t="s">
        <v>41</v>
      </c>
      <c r="S42" s="11" t="str">
        <f>ROUND(P42/1000,0) &amp;" GWh"</f>
        <v>269 GWh</v>
      </c>
      <c r="T42" s="42">
        <f>P42/P40</f>
        <v>0.36834218510302585</v>
      </c>
    </row>
    <row r="43" spans="1:47">
      <c r="A43" s="47" t="s">
        <v>45</v>
      </c>
      <c r="B43" s="121"/>
      <c r="C43" s="122">
        <f>C40+C24-C7+C46</f>
        <v>294885.36</v>
      </c>
      <c r="D43" s="122">
        <f t="shared" ref="D43:O43" si="7">D11+D24+D40</f>
        <v>226548</v>
      </c>
      <c r="E43" s="122">
        <f t="shared" si="7"/>
        <v>0</v>
      </c>
      <c r="F43" s="122">
        <f t="shared" si="7"/>
        <v>6309</v>
      </c>
      <c r="G43" s="122">
        <f t="shared" si="7"/>
        <v>45350</v>
      </c>
      <c r="H43" s="122">
        <f t="shared" si="7"/>
        <v>219157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792249.36</v>
      </c>
      <c r="Q43" s="34"/>
      <c r="R43" s="41" t="s">
        <v>42</v>
      </c>
      <c r="S43" s="11" t="str">
        <f>ROUND(P36/1000,0) &amp;" GWh"</f>
        <v>64 GWh</v>
      </c>
      <c r="T43" s="63">
        <f>P36/P40</f>
        <v>8.7478566218581466E-2</v>
      </c>
    </row>
    <row r="44" spans="1:47">
      <c r="A44" s="47" t="s">
        <v>46</v>
      </c>
      <c r="B44" s="97"/>
      <c r="C44" s="104">
        <f>C43/$P$43</f>
        <v>0.37221280936093148</v>
      </c>
      <c r="D44" s="104">
        <f t="shared" ref="D44:P44" si="8">D43/$P$43</f>
        <v>0.2859554219141307</v>
      </c>
      <c r="E44" s="104">
        <f t="shared" si="8"/>
        <v>0</v>
      </c>
      <c r="F44" s="104">
        <f t="shared" si="8"/>
        <v>7.9634018259099638E-3</v>
      </c>
      <c r="G44" s="104">
        <f t="shared" si="8"/>
        <v>5.7242078428438238E-2</v>
      </c>
      <c r="H44" s="104">
        <f t="shared" si="8"/>
        <v>0.27662628847058962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43 GWh</v>
      </c>
      <c r="T44" s="42">
        <f>P34/P40</f>
        <v>5.8329991967036109E-2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27 GWh</v>
      </c>
      <c r="T45" s="42">
        <f>P32/P40</f>
        <v>3.7254067457737988E-2</v>
      </c>
      <c r="U45" s="36"/>
    </row>
    <row r="46" spans="1:47">
      <c r="A46" s="48" t="s">
        <v>49</v>
      </c>
      <c r="B46" s="68">
        <f>B24-B40</f>
        <v>26388</v>
      </c>
      <c r="C46" s="68">
        <f>(C40+C24)*0.08</f>
        <v>21843.360000000001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92 GWh</v>
      </c>
      <c r="T46" s="63">
        <f>P33/P40</f>
        <v>0.12563856589014682</v>
      </c>
      <c r="U46" s="36"/>
    </row>
    <row r="47" spans="1:47">
      <c r="A47" s="48" t="s">
        <v>51</v>
      </c>
      <c r="B47" s="71">
        <f>B46/B24</f>
        <v>0.19999242108454279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236 GWh</v>
      </c>
      <c r="T47" s="63">
        <f>P35/P40</f>
        <v>0.32295662336347175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731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101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[2]Solceller!$C$25</f>
        <v>237.5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[2]Elproduktion!$N$882</f>
        <v>0</v>
      </c>
      <c r="D7" s="90">
        <f>[2]Elproduktion!$N$883</f>
        <v>0</v>
      </c>
      <c r="E7" s="90">
        <f>[2]Elproduktion!$Q$884</f>
        <v>0</v>
      </c>
      <c r="F7" s="90">
        <f>[2]Elproduktion!$N$885</f>
        <v>0</v>
      </c>
      <c r="G7" s="90">
        <f>[2]Elproduktion!$R$886</f>
        <v>0</v>
      </c>
      <c r="H7" s="90">
        <f>[2]Elproduktion!$S$887</f>
        <v>0</v>
      </c>
      <c r="I7" s="90">
        <f>[2]Elproduktion!$N$888</f>
        <v>0</v>
      </c>
      <c r="J7" s="90">
        <f>[2]Elproduktion!$T$886</f>
        <v>0</v>
      </c>
      <c r="K7" s="90">
        <f>[2]Elproduktion!U884</f>
        <v>0</v>
      </c>
      <c r="L7" s="90">
        <f>[2]Elproduktion!V884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[2]Elproduktion!$N$890</f>
        <v>0</v>
      </c>
      <c r="D8" s="90">
        <f>[2]Elproduktion!$N$891</f>
        <v>0</v>
      </c>
      <c r="E8" s="90">
        <f>[2]Elproduktion!$Q$892</f>
        <v>0</v>
      </c>
      <c r="F8" s="90">
        <f>[2]Elproduktion!$N$893</f>
        <v>0</v>
      </c>
      <c r="G8" s="90">
        <f>[2]Elproduktion!$R$894</f>
        <v>0</v>
      </c>
      <c r="H8" s="90">
        <f>[2]Elproduktion!$S$895</f>
        <v>0</v>
      </c>
      <c r="I8" s="90">
        <f>[2]Elproduktion!$N$896</f>
        <v>0</v>
      </c>
      <c r="J8" s="90">
        <f>[2]Elproduktion!$T$894</f>
        <v>0</v>
      </c>
      <c r="K8" s="90">
        <f>[2]Elproduktion!U892</f>
        <v>0</v>
      </c>
      <c r="L8" s="90">
        <f>[2]Elproduktion!V892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[2]Elproduktion!$N$898</f>
        <v>21057</v>
      </c>
      <c r="D9" s="90">
        <f>[2]Elproduktion!$N$899</f>
        <v>0</v>
      </c>
      <c r="E9" s="90">
        <f>[2]Elproduktion!$Q$900</f>
        <v>0</v>
      </c>
      <c r="F9" s="90">
        <f>[2]Elproduktion!$N$901</f>
        <v>0</v>
      </c>
      <c r="G9" s="90">
        <f>[2]Elproduktion!$R$902</f>
        <v>0</v>
      </c>
      <c r="H9" s="90">
        <f>[2]Elproduktion!$S$903</f>
        <v>0</v>
      </c>
      <c r="I9" s="90">
        <f>[2]Elproduktion!$N$904</f>
        <v>0</v>
      </c>
      <c r="J9" s="90">
        <f>[2]Elproduktion!$T$902</f>
        <v>0</v>
      </c>
      <c r="K9" s="90">
        <f>[2]Elproduktion!U900</f>
        <v>0</v>
      </c>
      <c r="L9" s="90">
        <f>[2]Elproduktion!V900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[2]Elproduktion!$N$906</f>
        <v>152865</v>
      </c>
      <c r="D10" s="90">
        <f>[2]Elproduktion!$N$907</f>
        <v>0</v>
      </c>
      <c r="E10" s="90">
        <f>[2]Elproduktion!$Q$908</f>
        <v>0</v>
      </c>
      <c r="F10" s="90">
        <f>[2]Elproduktion!$N$909</f>
        <v>0</v>
      </c>
      <c r="G10" s="90">
        <f>[2]Elproduktion!$R$910</f>
        <v>0</v>
      </c>
      <c r="H10" s="90">
        <f>[2]Elproduktion!$S$911</f>
        <v>0</v>
      </c>
      <c r="I10" s="90">
        <f>[2]Elproduktion!$N$912</f>
        <v>0</v>
      </c>
      <c r="J10" s="90">
        <f>[2]Elproduktion!$T$910</f>
        <v>0</v>
      </c>
      <c r="K10" s="90">
        <f>[2]Elproduktion!U908</f>
        <v>0</v>
      </c>
      <c r="L10" s="90">
        <f>[2]Elproduktion!V908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174159.5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1461 Mellerud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90">
        <f>[2]Fjärrvärmeproduktion!$N$1234</f>
        <v>0</v>
      </c>
      <c r="C18" s="90"/>
      <c r="D18" s="90">
        <f>[2]Fjärrvärmeproduktion!$N$1235</f>
        <v>0</v>
      </c>
      <c r="E18" s="90">
        <f>[2]Fjärrvärmeproduktion!$Q$1236</f>
        <v>0</v>
      </c>
      <c r="F18" s="90">
        <f>[2]Fjärrvärmeproduktion!$N$1237</f>
        <v>0</v>
      </c>
      <c r="G18" s="90">
        <f>[2]Fjärrvärmeproduktion!$R$1238</f>
        <v>0</v>
      </c>
      <c r="H18" s="90">
        <f>[2]Fjärrvärmeproduktion!$S$1239</f>
        <v>0</v>
      </c>
      <c r="I18" s="90">
        <f>[2]Fjärrvärmeproduktion!$N$1240</f>
        <v>0</v>
      </c>
      <c r="J18" s="90">
        <f>[2]Fjärrvärmeproduktion!$T$1238</f>
        <v>0</v>
      </c>
      <c r="K18" s="90">
        <f>[2]Fjärrvärmeproduktion!U1236</f>
        <v>0</v>
      </c>
      <c r="L18" s="90">
        <f>[2]Fjärrvärmeproduktion!V1236</f>
        <v>0</v>
      </c>
      <c r="M18" s="90">
        <f>[2]Fjärrvärmeproduktion!$W$1239</f>
        <v>0</v>
      </c>
      <c r="N18" s="90"/>
      <c r="O18" s="90"/>
      <c r="P18" s="90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0">
        <f>[2]Fjärrvärmeproduktion!$N$1242</f>
        <v>0</v>
      </c>
      <c r="C19" s="90"/>
      <c r="D19" s="90">
        <f>[2]Fjärrvärmeproduktion!$N$1243</f>
        <v>0</v>
      </c>
      <c r="E19" s="90">
        <f>[2]Fjärrvärmeproduktion!$Q$1244</f>
        <v>0</v>
      </c>
      <c r="F19" s="90">
        <f>[2]Fjärrvärmeproduktion!$N$1245</f>
        <v>0</v>
      </c>
      <c r="G19" s="90">
        <f>[2]Fjärrvärmeproduktion!$R$1246</f>
        <v>0</v>
      </c>
      <c r="H19" s="90">
        <f>[2]Fjärrvärmeproduktion!$S$1247</f>
        <v>0</v>
      </c>
      <c r="I19" s="90">
        <f>[2]Fjärrvärmeproduktion!$N$1248</f>
        <v>0</v>
      </c>
      <c r="J19" s="90">
        <f>[2]Fjärrvärmeproduktion!$T$1246</f>
        <v>0</v>
      </c>
      <c r="K19" s="90">
        <f>[2]Fjärrvärmeproduktion!U1244</f>
        <v>0</v>
      </c>
      <c r="L19" s="90">
        <f>[2]Fjärrvärmeproduktion!V1244</f>
        <v>0</v>
      </c>
      <c r="M19" s="90">
        <f>[2]Fjärrvärmeproduktion!$W$1247</f>
        <v>0</v>
      </c>
      <c r="N19" s="90"/>
      <c r="O19" s="90"/>
      <c r="P19" s="90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90">
        <f>[2]Fjärrvärmeproduktion!$N$1250</f>
        <v>0</v>
      </c>
      <c r="C20" s="90"/>
      <c r="D20" s="90">
        <f>[2]Fjärrvärmeproduktion!$N$1251</f>
        <v>0</v>
      </c>
      <c r="E20" s="90">
        <f>[2]Fjärrvärmeproduktion!$Q$1252</f>
        <v>0</v>
      </c>
      <c r="F20" s="90">
        <f>[2]Fjärrvärmeproduktion!$N$1253</f>
        <v>0</v>
      </c>
      <c r="G20" s="90">
        <f>[2]Fjärrvärmeproduktion!$R$1254</f>
        <v>0</v>
      </c>
      <c r="H20" s="90">
        <f>[2]Fjärrvärmeproduktion!$S$1255</f>
        <v>0</v>
      </c>
      <c r="I20" s="90">
        <f>[2]Fjärrvärmeproduktion!$N$1256</f>
        <v>0</v>
      </c>
      <c r="J20" s="90">
        <f>[2]Fjärrvärmeproduktion!$T$1254</f>
        <v>0</v>
      </c>
      <c r="K20" s="90">
        <f>[2]Fjärrvärmeproduktion!U1252</f>
        <v>0</v>
      </c>
      <c r="L20" s="90">
        <f>[2]Fjärrvärmeproduktion!V1252</f>
        <v>0</v>
      </c>
      <c r="M20" s="90">
        <f>[2]Fjärrvärmeproduktion!$W$1255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90">
        <f>[2]Fjärrvärmeproduktion!$N$1258</f>
        <v>0</v>
      </c>
      <c r="C21" s="90"/>
      <c r="D21" s="90">
        <f>[2]Fjärrvärmeproduktion!$N$1259</f>
        <v>0</v>
      </c>
      <c r="E21" s="90">
        <f>[2]Fjärrvärmeproduktion!$Q$1260</f>
        <v>0</v>
      </c>
      <c r="F21" s="90">
        <f>[2]Fjärrvärmeproduktion!$N$1261</f>
        <v>0</v>
      </c>
      <c r="G21" s="90">
        <f>[2]Fjärrvärmeproduktion!$R$1262</f>
        <v>0</v>
      </c>
      <c r="H21" s="90">
        <f>[2]Fjärrvärmeproduktion!$S$1263</f>
        <v>0</v>
      </c>
      <c r="I21" s="90">
        <f>[2]Fjärrvärmeproduktion!$N$1264</f>
        <v>0</v>
      </c>
      <c r="J21" s="90">
        <f>[2]Fjärrvärmeproduktion!$T$1262</f>
        <v>0</v>
      </c>
      <c r="K21" s="90">
        <f>[2]Fjärrvärmeproduktion!U1260</f>
        <v>0</v>
      </c>
      <c r="L21" s="90">
        <f>[2]Fjärrvärmeproduktion!V1260</f>
        <v>0</v>
      </c>
      <c r="M21" s="90">
        <f>[2]Fjärrvärmeproduktion!$W$1263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90">
        <f>[2]Fjärrvärmeproduktion!$N$1266</f>
        <v>0</v>
      </c>
      <c r="C22" s="90"/>
      <c r="D22" s="90">
        <f>[2]Fjärrvärmeproduktion!$N$1267</f>
        <v>0</v>
      </c>
      <c r="E22" s="90">
        <f>[2]Fjärrvärmeproduktion!$Q$1268</f>
        <v>0</v>
      </c>
      <c r="F22" s="90">
        <f>[2]Fjärrvärmeproduktion!$N$1269</f>
        <v>0</v>
      </c>
      <c r="G22" s="90">
        <f>[2]Fjärrvärmeproduktion!$R$1270</f>
        <v>0</v>
      </c>
      <c r="H22" s="90">
        <f>[2]Fjärrvärmeproduktion!$S$1271</f>
        <v>0</v>
      </c>
      <c r="I22" s="90">
        <f>[2]Fjärrvärmeproduktion!$N$1272</f>
        <v>0</v>
      </c>
      <c r="J22" s="90">
        <f>[2]Fjärrvärmeproduktion!$T$1270</f>
        <v>0</v>
      </c>
      <c r="K22" s="90">
        <f>[2]Fjärrvärmeproduktion!U1268</f>
        <v>0</v>
      </c>
      <c r="L22" s="90">
        <f>[2]Fjärrvärmeproduktion!V1268</f>
        <v>0</v>
      </c>
      <c r="M22" s="90">
        <f>[2]Fjärrvärmeproduktion!$W$1271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298 GWh</v>
      </c>
      <c r="T22" s="38"/>
      <c r="U22" s="36"/>
    </row>
    <row r="23" spans="1:34" ht="15.6">
      <c r="A23" s="5" t="s">
        <v>23</v>
      </c>
      <c r="B23" s="90">
        <f>[2]Fjärrvärmeproduktion!$N$1274</f>
        <v>0</v>
      </c>
      <c r="C23" s="90"/>
      <c r="D23" s="90">
        <f>[2]Fjärrvärmeproduktion!$N$1275</f>
        <v>0</v>
      </c>
      <c r="E23" s="90">
        <f>[2]Fjärrvärmeproduktion!$Q$1276</f>
        <v>0</v>
      </c>
      <c r="F23" s="90">
        <f>[2]Fjärrvärmeproduktion!$N$1277</f>
        <v>0</v>
      </c>
      <c r="G23" s="90">
        <f>[2]Fjärrvärmeproduktion!$R$1278</f>
        <v>0</v>
      </c>
      <c r="H23" s="90">
        <f>[2]Fjärrvärmeproduktion!$S$1279</f>
        <v>0</v>
      </c>
      <c r="I23" s="90">
        <f>[2]Fjärrvärmeproduktion!$N$1280</f>
        <v>0</v>
      </c>
      <c r="J23" s="90">
        <f>[2]Fjärrvärmeproduktion!$T$1278</f>
        <v>0</v>
      </c>
      <c r="K23" s="90">
        <f>[2]Fjärrvärmeproduktion!U1276</f>
        <v>0</v>
      </c>
      <c r="L23" s="90">
        <f>[2]Fjärrvärmeproduktion!V1276</f>
        <v>0</v>
      </c>
      <c r="M23" s="90">
        <f>[2]Fjärrvärmeproduktion!$W$1279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90">
        <f>SUM(B18:B23)</f>
        <v>0</v>
      </c>
      <c r="C24" s="90">
        <f t="shared" ref="C24:O24" si="3">SUM(C18:C23)</f>
        <v>0</v>
      </c>
      <c r="D24" s="90">
        <f t="shared" si="3"/>
        <v>0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90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170 GWh</v>
      </c>
      <c r="T25" s="42">
        <f>C$44</f>
        <v>0.57114372855472462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84 GWh</v>
      </c>
      <c r="T26" s="42">
        <f>D$44</f>
        <v>0.28227600077720577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1461 Mellerud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14 GWh</v>
      </c>
      <c r="T29" s="42">
        <f>G$44</f>
        <v>4.538863488243966E-2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30 GWh</v>
      </c>
      <c r="T30" s="42">
        <f>H$44</f>
        <v>0.10119163578562999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[2]Slutanvändning!$N$1790</f>
        <v>0</v>
      </c>
      <c r="C32" s="105">
        <f>[2]Slutanvändning!$N$1791</f>
        <v>18140</v>
      </c>
      <c r="D32" s="90">
        <f>[2]Slutanvändning!$N$1784</f>
        <v>15661</v>
      </c>
      <c r="E32" s="90">
        <f>[2]Slutanvändning!$Q$1785</f>
        <v>0</v>
      </c>
      <c r="F32" s="105">
        <f>[2]Slutanvändning!$N$1786</f>
        <v>0</v>
      </c>
      <c r="G32" s="90">
        <f>[2]Slutanvändning!$N$1787</f>
        <v>3611</v>
      </c>
      <c r="H32" s="90">
        <f>[2]Slutanvändning!$N$1788</f>
        <v>0</v>
      </c>
      <c r="I32" s="90">
        <f>[2]Slutanvändning!$N$1789</f>
        <v>0</v>
      </c>
      <c r="J32" s="90">
        <v>0</v>
      </c>
      <c r="K32" s="90">
        <f>[2]Slutanvändning!T1785</f>
        <v>0</v>
      </c>
      <c r="L32" s="90">
        <f>[2]Slutanvändning!U1785</f>
        <v>0</v>
      </c>
      <c r="M32" s="90"/>
      <c r="N32" s="90">
        <v>0</v>
      </c>
      <c r="O32" s="90">
        <v>0</v>
      </c>
      <c r="P32" s="90">
        <f t="shared" ref="P32:P38" si="4">SUM(B32:N32)</f>
        <v>37412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[2]Slutanvändning!$N$1799</f>
        <v>0</v>
      </c>
      <c r="C33" s="125">
        <f>[2]Slutanvändning!$N$1800</f>
        <v>17959.666666666668</v>
      </c>
      <c r="D33" s="90">
        <f>[2]Slutanvändning!$N$1793</f>
        <v>1040</v>
      </c>
      <c r="E33" s="90">
        <f>[2]Slutanvändning!$Q$1794</f>
        <v>0</v>
      </c>
      <c r="F33" s="125">
        <f>[2]Slutanvändning!$N$1795</f>
        <v>0</v>
      </c>
      <c r="G33" s="90">
        <f>[2]Slutanvändning!$N$1796</f>
        <v>0</v>
      </c>
      <c r="H33" s="90">
        <f>[2]Slutanvändning!$N$1797</f>
        <v>0</v>
      </c>
      <c r="I33" s="90">
        <f>[2]Slutanvändning!$N$1798</f>
        <v>0</v>
      </c>
      <c r="J33" s="90">
        <v>0</v>
      </c>
      <c r="K33" s="90">
        <f>[2]Slutanvändning!T1794</f>
        <v>0</v>
      </c>
      <c r="L33" s="90">
        <f>[2]Slutanvändning!U1794</f>
        <v>0</v>
      </c>
      <c r="M33" s="90"/>
      <c r="N33" s="90">
        <v>0</v>
      </c>
      <c r="O33" s="90">
        <v>0</v>
      </c>
      <c r="P33" s="145">
        <f t="shared" si="4"/>
        <v>18999.666666666668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[2]Slutanvändning!$N$1808</f>
        <v>0</v>
      </c>
      <c r="C34" s="105">
        <f>[2]Slutanvändning!$N$1809</f>
        <v>8785</v>
      </c>
      <c r="D34" s="90">
        <f>[2]Slutanvändning!$N$1802</f>
        <v>1378</v>
      </c>
      <c r="E34" s="90">
        <f>[2]Slutanvändning!$Q$1803</f>
        <v>0</v>
      </c>
      <c r="F34" s="105">
        <f>[2]Slutanvändning!$N$1804</f>
        <v>0</v>
      </c>
      <c r="G34" s="90">
        <f>[2]Slutanvändning!$N$1805</f>
        <v>0</v>
      </c>
      <c r="H34" s="90">
        <f>[2]Slutanvändning!$N$1806</f>
        <v>0</v>
      </c>
      <c r="I34" s="90">
        <f>[2]Slutanvändning!$N$1807</f>
        <v>0</v>
      </c>
      <c r="J34" s="90">
        <v>0</v>
      </c>
      <c r="K34" s="90">
        <f>[2]Slutanvändning!T1803</f>
        <v>0</v>
      </c>
      <c r="L34" s="90">
        <f>[2]Slutanvändning!U1803</f>
        <v>0</v>
      </c>
      <c r="M34" s="90"/>
      <c r="N34" s="90">
        <v>0</v>
      </c>
      <c r="O34" s="90">
        <v>0</v>
      </c>
      <c r="P34" s="90">
        <f t="shared" si="4"/>
        <v>10163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[2]Slutanvändning!$N$1817</f>
        <v>0</v>
      </c>
      <c r="C35" s="125">
        <f>[2]Slutanvändning!$N$1818</f>
        <v>49834.707649204633</v>
      </c>
      <c r="D35" s="90">
        <f>[2]Slutanvändning!$N$1811</f>
        <v>65652</v>
      </c>
      <c r="E35" s="90">
        <f>[2]Slutanvändning!$Q$1812</f>
        <v>0</v>
      </c>
      <c r="F35" s="105">
        <f>[2]Slutanvändning!$N$1813</f>
        <v>0</v>
      </c>
      <c r="G35" s="90">
        <f>[2]Slutanvändning!$N$1814</f>
        <v>9904</v>
      </c>
      <c r="H35" s="90">
        <f>[2]Slutanvändning!$N$1815</f>
        <v>0</v>
      </c>
      <c r="I35" s="90">
        <f>[2]Slutanvändning!$N$1816</f>
        <v>0</v>
      </c>
      <c r="J35" s="90">
        <v>0</v>
      </c>
      <c r="K35" s="90">
        <f>[2]Slutanvändning!T1812</f>
        <v>0</v>
      </c>
      <c r="L35" s="90">
        <f>[2]Slutanvändning!U1812</f>
        <v>0</v>
      </c>
      <c r="M35" s="90"/>
      <c r="N35" s="90">
        <v>0</v>
      </c>
      <c r="O35" s="90">
        <v>0</v>
      </c>
      <c r="P35" s="145">
        <f>SUM(B35:N35)</f>
        <v>125390.70764920463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[2]Slutanvändning!$N$1826</f>
        <v>0</v>
      </c>
      <c r="C36" s="105">
        <f>[2]Slutanvändning!$N$1827</f>
        <v>15886</v>
      </c>
      <c r="D36" s="90">
        <f>[2]Slutanvändning!$N$1820</f>
        <v>258</v>
      </c>
      <c r="E36" s="90">
        <f>[2]Slutanvändning!$Q$1821</f>
        <v>0</v>
      </c>
      <c r="F36" s="105">
        <f>[2]Slutanvändning!$N$1822</f>
        <v>0</v>
      </c>
      <c r="G36" s="90">
        <f>[2]Slutanvändning!$N$1823</f>
        <v>0</v>
      </c>
      <c r="H36" s="90">
        <f>[2]Slutanvändning!$N$1824</f>
        <v>0</v>
      </c>
      <c r="I36" s="90">
        <f>[2]Slutanvändning!$N$1825</f>
        <v>0</v>
      </c>
      <c r="J36" s="90">
        <v>0</v>
      </c>
      <c r="K36" s="90">
        <f>[2]Slutanvändning!T1821</f>
        <v>0</v>
      </c>
      <c r="L36" s="90">
        <f>[2]Slutanvändning!U1821</f>
        <v>0</v>
      </c>
      <c r="M36" s="90"/>
      <c r="N36" s="90">
        <v>0</v>
      </c>
      <c r="O36" s="90">
        <v>0</v>
      </c>
      <c r="P36" s="90">
        <f t="shared" si="4"/>
        <v>16144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[2]Slutanvändning!$N$1835</f>
        <v>0</v>
      </c>
      <c r="C37" s="105">
        <f>[2]Slutanvändning!$N$1836</f>
        <v>35165</v>
      </c>
      <c r="D37" s="90">
        <f>[2]Slutanvändning!$N$1829</f>
        <v>62</v>
      </c>
      <c r="E37" s="90">
        <f>[2]Slutanvändning!$Q$1830</f>
        <v>0</v>
      </c>
      <c r="F37" s="105">
        <f>[2]Slutanvändning!$N$1831</f>
        <v>0</v>
      </c>
      <c r="G37" s="90">
        <f>[2]Slutanvändning!$N$1832</f>
        <v>0</v>
      </c>
      <c r="H37" s="90">
        <f>[2]Slutanvändning!$N$1833</f>
        <v>30131</v>
      </c>
      <c r="I37" s="90">
        <f>[2]Slutanvändning!$N$1834</f>
        <v>0</v>
      </c>
      <c r="J37" s="90">
        <v>0</v>
      </c>
      <c r="K37" s="90">
        <f>[2]Slutanvändning!T1830</f>
        <v>0</v>
      </c>
      <c r="L37" s="90">
        <f>[2]Slutanvändning!U1830</f>
        <v>0</v>
      </c>
      <c r="M37" s="90"/>
      <c r="N37" s="90">
        <v>0</v>
      </c>
      <c r="O37" s="90">
        <v>0</v>
      </c>
      <c r="P37" s="90">
        <f t="shared" si="4"/>
        <v>65358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[2]Slutanvändning!$N$1844</f>
        <v>0</v>
      </c>
      <c r="C38" s="105">
        <f>[2]Slutanvändning!$N$1845</f>
        <v>4427</v>
      </c>
      <c r="D38" s="90">
        <f>[2]Slutanvändning!$N$1838</f>
        <v>0</v>
      </c>
      <c r="E38" s="90">
        <f>[2]Slutanvändning!$Q$1839</f>
        <v>0</v>
      </c>
      <c r="F38" s="105">
        <f>[2]Slutanvändning!$N$1840</f>
        <v>0</v>
      </c>
      <c r="G38" s="90">
        <f>[2]Slutanvändning!$N$1841</f>
        <v>0</v>
      </c>
      <c r="H38" s="90">
        <f>[2]Slutanvändning!$N$1842</f>
        <v>0</v>
      </c>
      <c r="I38" s="90">
        <f>[2]Slutanvändning!$N$1843</f>
        <v>0</v>
      </c>
      <c r="J38" s="90">
        <v>0</v>
      </c>
      <c r="K38" s="90">
        <f>[2]Slutanvändning!T1839</f>
        <v>0</v>
      </c>
      <c r="L38" s="90">
        <f>[2]Slutanvändning!U1839</f>
        <v>0</v>
      </c>
      <c r="M38" s="90"/>
      <c r="N38" s="90">
        <v>0</v>
      </c>
      <c r="O38" s="90">
        <v>0</v>
      </c>
      <c r="P38" s="90">
        <f t="shared" si="4"/>
        <v>4427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[2]Slutanvändning!$N$1853</f>
        <v>0</v>
      </c>
      <c r="C39" s="105">
        <f>[2]Slutanvändning!$N$1854</f>
        <v>7270</v>
      </c>
      <c r="D39" s="90">
        <f>[2]Slutanvändning!$N$1847</f>
        <v>0</v>
      </c>
      <c r="E39" s="90">
        <f>[2]Slutanvändning!$Q$1848</f>
        <v>0</v>
      </c>
      <c r="F39" s="105">
        <f>[2]Slutanvändning!$N$1849</f>
        <v>0</v>
      </c>
      <c r="G39" s="90">
        <f>[2]Slutanvändning!$N$1850</f>
        <v>0</v>
      </c>
      <c r="H39" s="90">
        <f>[2]Slutanvändning!$N$1851</f>
        <v>0</v>
      </c>
      <c r="I39" s="90">
        <f>[2]Slutanvändning!$N$1852</f>
        <v>0</v>
      </c>
      <c r="J39" s="90">
        <v>0</v>
      </c>
      <c r="K39" s="90">
        <f>[2]Slutanvändning!T1848</f>
        <v>0</v>
      </c>
      <c r="L39" s="90">
        <f>[2]Slutanvändning!U1848</f>
        <v>0</v>
      </c>
      <c r="M39" s="90"/>
      <c r="N39" s="90">
        <v>0</v>
      </c>
      <c r="O39" s="90">
        <v>0</v>
      </c>
      <c r="P39" s="90">
        <f>SUM(B39:N39)</f>
        <v>7270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0</v>
      </c>
      <c r="C40" s="145">
        <f t="shared" ref="C40:O40" si="5">SUM(C32:C39)</f>
        <v>157467.3743158713</v>
      </c>
      <c r="D40" s="90">
        <f t="shared" si="5"/>
        <v>84051</v>
      </c>
      <c r="E40" s="90">
        <f t="shared" si="5"/>
        <v>0</v>
      </c>
      <c r="F40" s="90">
        <f>SUM(F32:F39)</f>
        <v>0</v>
      </c>
      <c r="G40" s="90">
        <f t="shared" si="5"/>
        <v>13515</v>
      </c>
      <c r="H40" s="90">
        <f t="shared" si="5"/>
        <v>30131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45">
        <f>SUM(B40:N40)</f>
        <v>285164.37431587128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13 GWh</v>
      </c>
      <c r="T41" s="64"/>
    </row>
    <row r="42" spans="1:47">
      <c r="A42" s="46" t="s">
        <v>43</v>
      </c>
      <c r="B42" s="95">
        <f>B39+B38+B37</f>
        <v>0</v>
      </c>
      <c r="C42" s="95">
        <f>C39+C38+C37</f>
        <v>46862</v>
      </c>
      <c r="D42" s="95">
        <f>D39+D38+D37</f>
        <v>62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30131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77055</v>
      </c>
      <c r="Q42" s="34"/>
      <c r="R42" s="41" t="s">
        <v>41</v>
      </c>
      <c r="S42" s="11" t="str">
        <f>ROUND(P42/1000,0) &amp;" GWh"</f>
        <v>77 GWh</v>
      </c>
      <c r="T42" s="42">
        <f>P42/P40</f>
        <v>0.27021257541325133</v>
      </c>
    </row>
    <row r="43" spans="1:47">
      <c r="A43" s="47" t="s">
        <v>45</v>
      </c>
      <c r="B43" s="121"/>
      <c r="C43" s="122">
        <f>C40+C24-C7+C46</f>
        <v>170064.76426114101</v>
      </c>
      <c r="D43" s="122">
        <f t="shared" ref="D43:O43" si="7">D11+D24+D40</f>
        <v>84051</v>
      </c>
      <c r="E43" s="122">
        <f t="shared" si="7"/>
        <v>0</v>
      </c>
      <c r="F43" s="122">
        <f t="shared" si="7"/>
        <v>0</v>
      </c>
      <c r="G43" s="122">
        <f t="shared" si="7"/>
        <v>13515</v>
      </c>
      <c r="H43" s="122">
        <f t="shared" si="7"/>
        <v>30131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297761.76426114101</v>
      </c>
      <c r="Q43" s="34"/>
      <c r="R43" s="41" t="s">
        <v>42</v>
      </c>
      <c r="S43" s="11" t="str">
        <f>ROUND(P36/1000,0) &amp;" GWh"</f>
        <v>16 GWh</v>
      </c>
      <c r="T43" s="63">
        <f>P36/P40</f>
        <v>5.6612962396619684E-2</v>
      </c>
    </row>
    <row r="44" spans="1:47">
      <c r="A44" s="47" t="s">
        <v>46</v>
      </c>
      <c r="B44" s="97"/>
      <c r="C44" s="104">
        <f>C43/$P$43</f>
        <v>0.57114372855472462</v>
      </c>
      <c r="D44" s="104">
        <f t="shared" ref="D44:P44" si="8">D43/$P$43</f>
        <v>0.28227600077720577</v>
      </c>
      <c r="E44" s="104">
        <f t="shared" si="8"/>
        <v>0</v>
      </c>
      <c r="F44" s="104">
        <f t="shared" si="8"/>
        <v>0</v>
      </c>
      <c r="G44" s="104">
        <f t="shared" si="8"/>
        <v>4.538863488243966E-2</v>
      </c>
      <c r="H44" s="104">
        <f t="shared" si="8"/>
        <v>0.10119163578562999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10 GWh</v>
      </c>
      <c r="T44" s="42">
        <f>P34/P40</f>
        <v>3.56390942044627E-2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37 GWh</v>
      </c>
      <c r="T45" s="42">
        <f>P32/P40</f>
        <v>0.13119450874518926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12597.389945269704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19 GWh</v>
      </c>
      <c r="T46" s="63">
        <f>P33/P40</f>
        <v>6.6627069781238141E-2</v>
      </c>
      <c r="U46" s="36"/>
    </row>
    <row r="47" spans="1:47">
      <c r="A47" s="48" t="s">
        <v>51</v>
      </c>
      <c r="B47" s="71" t="e">
        <f>B46/B24</f>
        <v>#DIV/0!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125 GWh</v>
      </c>
      <c r="T47" s="63">
        <f>P35/P40</f>
        <v>0.43971378945923895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285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102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51">
        <f>[2]Solceller!$C$11</f>
        <v>213.75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[2]Elproduktion!$N$322</f>
        <v>0</v>
      </c>
      <c r="D7" s="90">
        <f>[2]Elproduktion!$N$323</f>
        <v>0</v>
      </c>
      <c r="E7" s="90">
        <f>[2]Elproduktion!$Q$324</f>
        <v>0</v>
      </c>
      <c r="F7" s="90">
        <f>[2]Elproduktion!$N$325</f>
        <v>0</v>
      </c>
      <c r="G7" s="90">
        <f>[2]Elproduktion!$R$326</f>
        <v>0</v>
      </c>
      <c r="H7" s="90">
        <f>[2]Elproduktion!$S$327</f>
        <v>0</v>
      </c>
      <c r="I7" s="90">
        <f>[2]Elproduktion!$N$328</f>
        <v>0</v>
      </c>
      <c r="J7" s="90">
        <f>[2]Elproduktion!$T$326</f>
        <v>0</v>
      </c>
      <c r="K7" s="90">
        <f>[2]Elproduktion!U324</f>
        <v>0</v>
      </c>
      <c r="L7" s="90">
        <f>[2]Elproduktion!V324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[2]Elproduktion!$N$330</f>
        <v>0</v>
      </c>
      <c r="D8" s="90">
        <f>[2]Elproduktion!$N$331</f>
        <v>0</v>
      </c>
      <c r="E8" s="90">
        <f>[2]Elproduktion!$Q$332</f>
        <v>0</v>
      </c>
      <c r="F8" s="90">
        <f>[2]Elproduktion!$N$333</f>
        <v>0</v>
      </c>
      <c r="G8" s="90">
        <f>[2]Elproduktion!$R$334</f>
        <v>0</v>
      </c>
      <c r="H8" s="90">
        <f>[2]Elproduktion!$S$335</f>
        <v>0</v>
      </c>
      <c r="I8" s="90">
        <f>[2]Elproduktion!$N$336</f>
        <v>0</v>
      </c>
      <c r="J8" s="90">
        <f>[2]Elproduktion!$T$334</f>
        <v>0</v>
      </c>
      <c r="K8" s="90">
        <f>[2]Elproduktion!U332</f>
        <v>0</v>
      </c>
      <c r="L8" s="90">
        <f>[2]Elproduktion!V332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26">
        <f>[2]Elproduktion!$N$338</f>
        <v>9232.4313725490356</v>
      </c>
      <c r="D9" s="90">
        <f>[2]Elproduktion!$N$339</f>
        <v>0</v>
      </c>
      <c r="E9" s="90">
        <f>[2]Elproduktion!$Q$340</f>
        <v>0</v>
      </c>
      <c r="F9" s="90">
        <f>[2]Elproduktion!$N$341</f>
        <v>0</v>
      </c>
      <c r="G9" s="90">
        <f>[2]Elproduktion!$R$342</f>
        <v>0</v>
      </c>
      <c r="H9" s="90">
        <f>[2]Elproduktion!$S$343</f>
        <v>0</v>
      </c>
      <c r="I9" s="90">
        <f>[2]Elproduktion!$N$344</f>
        <v>0</v>
      </c>
      <c r="J9" s="90">
        <f>[2]Elproduktion!$T$342</f>
        <v>0</v>
      </c>
      <c r="K9" s="90">
        <f>[2]Elproduktion!U340</f>
        <v>0</v>
      </c>
      <c r="L9" s="90">
        <f>[2]Elproduktion!V340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[2]Elproduktion!$N$346</f>
        <v>144913.56862745096</v>
      </c>
      <c r="D10" s="90">
        <f>[2]Elproduktion!$N$347</f>
        <v>0</v>
      </c>
      <c r="E10" s="90">
        <f>[2]Elproduktion!$Q$348</f>
        <v>0</v>
      </c>
      <c r="F10" s="90">
        <f>[2]Elproduktion!$N$349</f>
        <v>0</v>
      </c>
      <c r="G10" s="90">
        <f>[2]Elproduktion!$R$350</f>
        <v>0</v>
      </c>
      <c r="H10" s="90">
        <f>[2]Elproduktion!$S$351</f>
        <v>0</v>
      </c>
      <c r="I10" s="90">
        <f>[2]Elproduktion!$N$352</f>
        <v>0</v>
      </c>
      <c r="J10" s="90">
        <f>[2]Elproduktion!$T$350</f>
        <v>0</v>
      </c>
      <c r="K10" s="90">
        <f>[2]Elproduktion!U348</f>
        <v>0</v>
      </c>
      <c r="L10" s="90">
        <f>[2]Elproduktion!V348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154359.75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1430 Munkedal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[2]Fjärrvärmeproduktion!$N$450</f>
        <v>0</v>
      </c>
      <c r="C18" s="109"/>
      <c r="D18" s="109">
        <f>[2]Fjärrvärmeproduktion!$N$451</f>
        <v>0</v>
      </c>
      <c r="E18" s="109">
        <f>[2]Fjärrvärmeproduktion!$Q$452</f>
        <v>0</v>
      </c>
      <c r="F18" s="109">
        <f>[2]Fjärrvärmeproduktion!$N$453</f>
        <v>0</v>
      </c>
      <c r="G18" s="109">
        <f>[2]Fjärrvärmeproduktion!$R$454</f>
        <v>0</v>
      </c>
      <c r="H18" s="109">
        <f>[2]Fjärrvärmeproduktion!$S$455</f>
        <v>0</v>
      </c>
      <c r="I18" s="109">
        <f>[2]Fjärrvärmeproduktion!$N$456</f>
        <v>0</v>
      </c>
      <c r="J18" s="109">
        <f>[2]Fjärrvärmeproduktion!$T$454</f>
        <v>0</v>
      </c>
      <c r="K18" s="109">
        <f>[2]Fjärrvärmeproduktion!U452</f>
        <v>0</v>
      </c>
      <c r="L18" s="109">
        <f>[2]Fjärrvärmeproduktion!V452</f>
        <v>0</v>
      </c>
      <c r="M18" s="109">
        <f>[2]Fjärrvärmeproduktion!$W$455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[2]Fjärrvärmeproduktion!$N$458</f>
        <v>7759</v>
      </c>
      <c r="C19" s="109"/>
      <c r="D19" s="109">
        <f>[2]Fjärrvärmeproduktion!$N$459</f>
        <v>0</v>
      </c>
      <c r="E19" s="109">
        <f>[2]Fjärrvärmeproduktion!$Q$460</f>
        <v>0</v>
      </c>
      <c r="F19" s="109">
        <f>[2]Fjärrvärmeproduktion!$N$461</f>
        <v>0</v>
      </c>
      <c r="G19" s="109">
        <f>[2]Fjärrvärmeproduktion!$R$462</f>
        <v>181</v>
      </c>
      <c r="H19" s="109">
        <f>[2]Fjärrvärmeproduktion!$S$463</f>
        <v>8839</v>
      </c>
      <c r="I19" s="109">
        <f>[2]Fjärrvärmeproduktion!$N$464</f>
        <v>0</v>
      </c>
      <c r="J19" s="109">
        <f>[2]Fjärrvärmeproduktion!$T$462</f>
        <v>0</v>
      </c>
      <c r="K19" s="109">
        <f>[2]Fjärrvärmeproduktion!U460</f>
        <v>0</v>
      </c>
      <c r="L19" s="109">
        <f>[2]Fjärrvärmeproduktion!V460</f>
        <v>0</v>
      </c>
      <c r="M19" s="109">
        <f>[2]Fjärrvärmeproduktion!$W$463</f>
        <v>0</v>
      </c>
      <c r="N19" s="109"/>
      <c r="O19" s="109"/>
      <c r="P19" s="109">
        <f t="shared" ref="P19:P24" si="2">SUM(C19:O19)</f>
        <v>9020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[2]Fjärrvärmeproduktion!$N$466</f>
        <v>0</v>
      </c>
      <c r="C20" s="109"/>
      <c r="D20" s="109">
        <f>[2]Fjärrvärmeproduktion!$N$467</f>
        <v>0</v>
      </c>
      <c r="E20" s="109">
        <f>[2]Fjärrvärmeproduktion!$Q$468</f>
        <v>0</v>
      </c>
      <c r="F20" s="109">
        <f>[2]Fjärrvärmeproduktion!$N$469</f>
        <v>0</v>
      </c>
      <c r="G20" s="109">
        <f>[2]Fjärrvärmeproduktion!$R$470</f>
        <v>0</v>
      </c>
      <c r="H20" s="109">
        <f>[2]Fjärrvärmeproduktion!$S$471</f>
        <v>0</v>
      </c>
      <c r="I20" s="109">
        <f>[2]Fjärrvärmeproduktion!$N$472</f>
        <v>0</v>
      </c>
      <c r="J20" s="109">
        <f>[2]Fjärrvärmeproduktion!$T$470</f>
        <v>0</v>
      </c>
      <c r="K20" s="109">
        <f>[2]Fjärrvärmeproduktion!U468</f>
        <v>0</v>
      </c>
      <c r="L20" s="109">
        <f>[2]Fjärrvärmeproduktion!V468</f>
        <v>0</v>
      </c>
      <c r="M20" s="109">
        <f>[2]Fjärrvärmeproduktion!$W$471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[2]Fjärrvärmeproduktion!$N$474</f>
        <v>0</v>
      </c>
      <c r="C21" s="109"/>
      <c r="D21" s="109">
        <f>[2]Fjärrvärmeproduktion!$N$475</f>
        <v>0</v>
      </c>
      <c r="E21" s="109">
        <f>[2]Fjärrvärmeproduktion!$Q$476</f>
        <v>0</v>
      </c>
      <c r="F21" s="109">
        <f>[2]Fjärrvärmeproduktion!$N$477</f>
        <v>0</v>
      </c>
      <c r="G21" s="109">
        <f>[2]Fjärrvärmeproduktion!$R$478</f>
        <v>0</v>
      </c>
      <c r="H21" s="109">
        <f>[2]Fjärrvärmeproduktion!$S$479</f>
        <v>0</v>
      </c>
      <c r="I21" s="109">
        <f>[2]Fjärrvärmeproduktion!$N$480</f>
        <v>0</v>
      </c>
      <c r="J21" s="109">
        <f>[2]Fjärrvärmeproduktion!$T$478</f>
        <v>0</v>
      </c>
      <c r="K21" s="109">
        <f>[2]Fjärrvärmeproduktion!U476</f>
        <v>0</v>
      </c>
      <c r="L21" s="109">
        <f>[2]Fjärrvärmeproduktion!V476</f>
        <v>0</v>
      </c>
      <c r="M21" s="109">
        <f>[2]Fjärrvärmeproduktion!$W$479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[2]Fjärrvärmeproduktion!$N$482</f>
        <v>0</v>
      </c>
      <c r="C22" s="109"/>
      <c r="D22" s="109">
        <f>[2]Fjärrvärmeproduktion!$N$483</f>
        <v>0</v>
      </c>
      <c r="E22" s="109">
        <f>[2]Fjärrvärmeproduktion!$Q$484</f>
        <v>0</v>
      </c>
      <c r="F22" s="109">
        <f>[2]Fjärrvärmeproduktion!$N$485</f>
        <v>0</v>
      </c>
      <c r="G22" s="109">
        <f>[2]Fjärrvärmeproduktion!$R$486</f>
        <v>0</v>
      </c>
      <c r="H22" s="109">
        <f>[2]Fjärrvärmeproduktion!$S$487</f>
        <v>0</v>
      </c>
      <c r="I22" s="109">
        <f>[2]Fjärrvärmeproduktion!$N$488</f>
        <v>0</v>
      </c>
      <c r="J22" s="109">
        <f>[2]Fjärrvärmeproduktion!$T$486</f>
        <v>0</v>
      </c>
      <c r="K22" s="109">
        <f>[2]Fjärrvärmeproduktion!U484</f>
        <v>0</v>
      </c>
      <c r="L22" s="109">
        <f>[2]Fjärrvärmeproduktion!V484</f>
        <v>0</v>
      </c>
      <c r="M22" s="109">
        <f>[2]Fjärrvärmeproduktion!$W$487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665 GWh</v>
      </c>
      <c r="T22" s="38"/>
      <c r="U22" s="36"/>
    </row>
    <row r="23" spans="1:34" ht="15.6">
      <c r="A23" s="5" t="s">
        <v>23</v>
      </c>
      <c r="B23" s="118">
        <f>[2]Fjärrvärmeproduktion!$N$490</f>
        <v>0</v>
      </c>
      <c r="C23" s="109"/>
      <c r="D23" s="109">
        <f>[2]Fjärrvärmeproduktion!$N$491</f>
        <v>0</v>
      </c>
      <c r="E23" s="109">
        <f>[2]Fjärrvärmeproduktion!$Q$492</f>
        <v>0</v>
      </c>
      <c r="F23" s="109">
        <f>[2]Fjärrvärmeproduktion!$N$493</f>
        <v>0</v>
      </c>
      <c r="G23" s="109">
        <f>[2]Fjärrvärmeproduktion!$R$494</f>
        <v>0</v>
      </c>
      <c r="H23" s="109">
        <f>[2]Fjärrvärmeproduktion!$S$495</f>
        <v>0</v>
      </c>
      <c r="I23" s="109">
        <f>[2]Fjärrvärmeproduktion!$N$496</f>
        <v>0</v>
      </c>
      <c r="J23" s="109">
        <f>[2]Fjärrvärmeproduktion!$T$494</f>
        <v>0</v>
      </c>
      <c r="K23" s="109">
        <f>[2]Fjärrvärmeproduktion!U492</f>
        <v>0</v>
      </c>
      <c r="L23" s="109">
        <f>[2]Fjärrvärmeproduktion!V492</f>
        <v>0</v>
      </c>
      <c r="M23" s="109">
        <f>[2]Fjärrvärmeproduktion!$W$495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7759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181</v>
      </c>
      <c r="H24" s="109">
        <f t="shared" si="3"/>
        <v>8839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9020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240 GWh</v>
      </c>
      <c r="T25" s="42">
        <f>C$44</f>
        <v>0.36088778912107938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153 GWh</v>
      </c>
      <c r="T26" s="42">
        <f>D$44</f>
        <v>0.22941585648489987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208 GWh</v>
      </c>
      <c r="T28" s="42">
        <f>F$44</f>
        <v>0.31290883534116565</v>
      </c>
      <c r="U28" s="36"/>
    </row>
    <row r="29" spans="1:34" ht="15.6">
      <c r="A29" s="79" t="str">
        <f>A2</f>
        <v>1430 Munkedal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27 GWh</v>
      </c>
      <c r="T29" s="42">
        <f>G$44</f>
        <v>4.0341331779760368E-2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38 GWh</v>
      </c>
      <c r="T30" s="42">
        <f>H$44</f>
        <v>5.6446187273094743E-2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[2]Slutanvändning!$N$656</f>
        <v>0</v>
      </c>
      <c r="C32" s="105">
        <f>[2]Slutanvändning!$N$657</f>
        <v>5906</v>
      </c>
      <c r="D32" s="90">
        <f>[2]Slutanvändning!$N$650</f>
        <v>9036</v>
      </c>
      <c r="E32" s="90">
        <f>[2]Slutanvändning!$Q$651</f>
        <v>0</v>
      </c>
      <c r="F32" s="105">
        <f>[2]Slutanvändning!$N$652</f>
        <v>0</v>
      </c>
      <c r="G32" s="90">
        <f>[2]Slutanvändning!$N$653</f>
        <v>2091</v>
      </c>
      <c r="H32" s="90">
        <f>[2]Slutanvändning!$N$654</f>
        <v>0</v>
      </c>
      <c r="I32" s="90">
        <f>[2]Slutanvändning!$N$655</f>
        <v>0</v>
      </c>
      <c r="J32" s="90">
        <v>0</v>
      </c>
      <c r="K32" s="90">
        <f>[2]Slutanvändning!T651</f>
        <v>0</v>
      </c>
      <c r="L32" s="90">
        <f>[2]Slutanvändning!U651</f>
        <v>0</v>
      </c>
      <c r="M32" s="90"/>
      <c r="N32" s="90">
        <v>0</v>
      </c>
      <c r="O32" s="90">
        <v>0</v>
      </c>
      <c r="P32" s="90">
        <f t="shared" ref="P32:P38" si="4">SUM(B32:N32)</f>
        <v>17033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[2]Slutanvändning!$N$665</f>
        <v>0</v>
      </c>
      <c r="C33" s="155">
        <f>[2]Slutanvändning!$N$666</f>
        <v>136800</v>
      </c>
      <c r="D33" s="90">
        <f>[2]Slutanvändning!$N$659</f>
        <v>315</v>
      </c>
      <c r="E33" s="90">
        <f>[2]Slutanvändning!$Q$660</f>
        <v>0</v>
      </c>
      <c r="F33" s="155">
        <f>[2]Slutanvändning!$N$661</f>
        <v>208100</v>
      </c>
      <c r="G33" s="90">
        <f>[2]Slutanvändning!$N$662</f>
        <v>0</v>
      </c>
      <c r="H33" s="90">
        <f>[2]Slutanvändning!$N$663</f>
        <v>0</v>
      </c>
      <c r="I33" s="90">
        <f>[2]Slutanvändning!$N$664</f>
        <v>0</v>
      </c>
      <c r="J33" s="90">
        <v>0</v>
      </c>
      <c r="K33" s="90">
        <f>[2]Slutanvändning!T660</f>
        <v>0</v>
      </c>
      <c r="L33" s="90">
        <f>[2]Slutanvändning!U660</f>
        <v>0</v>
      </c>
      <c r="M33" s="90"/>
      <c r="N33" s="90">
        <v>0</v>
      </c>
      <c r="O33" s="90">
        <v>0</v>
      </c>
      <c r="P33" s="145">
        <f t="shared" si="4"/>
        <v>345215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[2]Slutanvändning!$N$674</f>
        <v>3530</v>
      </c>
      <c r="C34" s="105">
        <f>[2]Slutanvändning!$N$675</f>
        <v>10131</v>
      </c>
      <c r="D34" s="90">
        <f>[2]Slutanvändning!$N$668</f>
        <v>92</v>
      </c>
      <c r="E34" s="90">
        <f>[2]Slutanvändning!$Q$669</f>
        <v>0</v>
      </c>
      <c r="F34" s="105">
        <f>[2]Slutanvändning!$N$670</f>
        <v>0</v>
      </c>
      <c r="G34" s="90">
        <f>[2]Slutanvändning!$N$671</f>
        <v>0</v>
      </c>
      <c r="H34" s="90">
        <f>[2]Slutanvändning!$N$672</f>
        <v>0</v>
      </c>
      <c r="I34" s="90">
        <f>[2]Slutanvändning!$N$673</f>
        <v>0</v>
      </c>
      <c r="J34" s="90">
        <v>0</v>
      </c>
      <c r="K34" s="90">
        <f>[2]Slutanvändning!T669</f>
        <v>0</v>
      </c>
      <c r="L34" s="90">
        <f>[2]Slutanvändning!U669</f>
        <v>0</v>
      </c>
      <c r="M34" s="90"/>
      <c r="N34" s="90">
        <v>0</v>
      </c>
      <c r="O34" s="90">
        <v>0</v>
      </c>
      <c r="P34" s="90">
        <f t="shared" si="4"/>
        <v>13753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[2]Slutanvändning!$N$683</f>
        <v>0</v>
      </c>
      <c r="C35" s="105">
        <f>[2]Slutanvändning!$N$684</f>
        <v>34</v>
      </c>
      <c r="D35" s="90">
        <f>[2]Slutanvändning!$N$677</f>
        <v>141440</v>
      </c>
      <c r="E35" s="90">
        <f>[2]Slutanvändning!$Q$678</f>
        <v>0</v>
      </c>
      <c r="F35" s="105">
        <f>[2]Slutanvändning!$N$679</f>
        <v>0</v>
      </c>
      <c r="G35" s="90">
        <f>[2]Slutanvändning!$N$680</f>
        <v>24557</v>
      </c>
      <c r="H35" s="90">
        <f>[2]Slutanvändning!$N$681</f>
        <v>0</v>
      </c>
      <c r="I35" s="90">
        <f>[2]Slutanvändning!$N$682</f>
        <v>0</v>
      </c>
      <c r="J35" s="90">
        <v>0</v>
      </c>
      <c r="K35" s="90">
        <f>[2]Slutanvändning!T678</f>
        <v>0</v>
      </c>
      <c r="L35" s="90">
        <f>[2]Slutanvändning!U678</f>
        <v>0</v>
      </c>
      <c r="M35" s="90"/>
      <c r="N35" s="90">
        <v>0</v>
      </c>
      <c r="O35" s="90">
        <v>0</v>
      </c>
      <c r="P35" s="90">
        <f>SUM(B35:N35)</f>
        <v>166031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[2]Slutanvändning!$N$692</f>
        <v>302</v>
      </c>
      <c r="C36" s="105">
        <f>[2]Slutanvändning!$N$693</f>
        <v>24661</v>
      </c>
      <c r="D36" s="90">
        <f>[2]Slutanvändning!$N$686</f>
        <v>1442</v>
      </c>
      <c r="E36" s="90">
        <f>[2]Slutanvändning!$Q$687</f>
        <v>0</v>
      </c>
      <c r="F36" s="105">
        <f>[2]Slutanvändning!$N$688</f>
        <v>0</v>
      </c>
      <c r="G36" s="90">
        <f>[2]Slutanvändning!$N$689</f>
        <v>0</v>
      </c>
      <c r="H36" s="90">
        <f>[2]Slutanvändning!$N$690</f>
        <v>0</v>
      </c>
      <c r="I36" s="90">
        <f>[2]Slutanvändning!$N$691</f>
        <v>0</v>
      </c>
      <c r="J36" s="90">
        <v>0</v>
      </c>
      <c r="K36" s="90">
        <f>[2]Slutanvändning!T687</f>
        <v>0</v>
      </c>
      <c r="L36" s="90">
        <f>[2]Slutanvändning!U687</f>
        <v>0</v>
      </c>
      <c r="M36" s="90"/>
      <c r="N36" s="90">
        <v>0</v>
      </c>
      <c r="O36" s="90">
        <v>0</v>
      </c>
      <c r="P36" s="90">
        <f t="shared" si="4"/>
        <v>26405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[2]Slutanvändning!$N$701</f>
        <v>0</v>
      </c>
      <c r="C37" s="154">
        <f>[2]Slutanvändning!$N$702</f>
        <v>40796</v>
      </c>
      <c r="D37" s="90">
        <f>[2]Slutanvändning!$N$695</f>
        <v>200</v>
      </c>
      <c r="E37" s="90">
        <f>[2]Slutanvändning!$Q$696</f>
        <v>0</v>
      </c>
      <c r="F37" s="105">
        <f>[2]Slutanvändning!$N$697</f>
        <v>0</v>
      </c>
      <c r="G37" s="90">
        <f>[2]Slutanvändning!$N$698</f>
        <v>0</v>
      </c>
      <c r="H37" s="90">
        <f>[2]Slutanvändning!$N$699</f>
        <v>28700.53306791039</v>
      </c>
      <c r="I37" s="90">
        <f>[2]Slutanvändning!$N$700</f>
        <v>0</v>
      </c>
      <c r="J37" s="90">
        <v>0</v>
      </c>
      <c r="K37" s="90">
        <f>[2]Slutanvändning!T696</f>
        <v>0</v>
      </c>
      <c r="L37" s="90">
        <f>[2]Slutanvändning!U696</f>
        <v>0</v>
      </c>
      <c r="M37" s="90"/>
      <c r="N37" s="90">
        <v>0</v>
      </c>
      <c r="O37" s="90">
        <v>0</v>
      </c>
      <c r="P37" s="145">
        <f t="shared" si="4"/>
        <v>69696.533067910394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[2]Slutanvändning!$N$710</f>
        <v>3140</v>
      </c>
      <c r="C38" s="105">
        <f>[2]Slutanvändning!$N$711</f>
        <v>1560</v>
      </c>
      <c r="D38" s="90">
        <f>[2]Slutanvändning!$N$704</f>
        <v>48</v>
      </c>
      <c r="E38" s="90">
        <f>[2]Slutanvändning!$Q$705</f>
        <v>0</v>
      </c>
      <c r="F38" s="105">
        <f>[2]Slutanvändning!$N$706</f>
        <v>0</v>
      </c>
      <c r="G38" s="90">
        <f>[2]Slutanvändning!$N$707</f>
        <v>0</v>
      </c>
      <c r="H38" s="90">
        <f>[2]Slutanvändning!$N$708</f>
        <v>0</v>
      </c>
      <c r="I38" s="90">
        <f>[2]Slutanvändning!$N$709</f>
        <v>0</v>
      </c>
      <c r="J38" s="90">
        <v>0</v>
      </c>
      <c r="K38" s="90">
        <f>[2]Slutanvändning!T705</f>
        <v>0</v>
      </c>
      <c r="L38" s="90">
        <f>[2]Slutanvändning!U705</f>
        <v>0</v>
      </c>
      <c r="M38" s="90"/>
      <c r="N38" s="90">
        <v>0</v>
      </c>
      <c r="O38" s="90">
        <v>0</v>
      </c>
      <c r="P38" s="90">
        <f t="shared" si="4"/>
        <v>4748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[2]Slutanvändning!$N$719</f>
        <v>0</v>
      </c>
      <c r="C39" s="105">
        <f>[2]Slutanvändning!$N$720</f>
        <v>2342</v>
      </c>
      <c r="D39" s="90">
        <f>[2]Slutanvändning!$N$713</f>
        <v>0</v>
      </c>
      <c r="E39" s="90">
        <f>[2]Slutanvändning!$Q$714</f>
        <v>0</v>
      </c>
      <c r="F39" s="105">
        <f>[2]Slutanvändning!$N$715</f>
        <v>0</v>
      </c>
      <c r="G39" s="90">
        <f>[2]Slutanvändning!$N$716</f>
        <v>0</v>
      </c>
      <c r="H39" s="90">
        <f>[2]Slutanvändning!$N$717</f>
        <v>0</v>
      </c>
      <c r="I39" s="90">
        <f>[2]Slutanvändning!$N$718</f>
        <v>0</v>
      </c>
      <c r="J39" s="90">
        <v>0</v>
      </c>
      <c r="K39" s="90">
        <f>[2]Slutanvändning!T714</f>
        <v>0</v>
      </c>
      <c r="L39" s="90">
        <f>[2]Slutanvändning!U714</f>
        <v>0</v>
      </c>
      <c r="M39" s="90"/>
      <c r="N39" s="90">
        <v>0</v>
      </c>
      <c r="O39" s="90">
        <v>0</v>
      </c>
      <c r="P39" s="90">
        <f>SUM(B39:N39)</f>
        <v>2342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6972</v>
      </c>
      <c r="C40" s="90">
        <f t="shared" ref="C40:O40" si="5">SUM(C32:C39)</f>
        <v>222230</v>
      </c>
      <c r="D40" s="90">
        <f t="shared" si="5"/>
        <v>152573</v>
      </c>
      <c r="E40" s="90">
        <f t="shared" si="5"/>
        <v>0</v>
      </c>
      <c r="F40" s="150">
        <f>SUM(F32:F39)</f>
        <v>208100</v>
      </c>
      <c r="G40" s="90">
        <f t="shared" si="5"/>
        <v>26648</v>
      </c>
      <c r="H40" s="90">
        <f t="shared" si="5"/>
        <v>28700.53306791039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45">
        <f>SUM(B40:N40)</f>
        <v>645223.53306791035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19 GWh</v>
      </c>
      <c r="T41" s="64"/>
    </row>
    <row r="42" spans="1:47">
      <c r="A42" s="46" t="s">
        <v>43</v>
      </c>
      <c r="B42" s="95">
        <f>B39+B38+B37</f>
        <v>3140</v>
      </c>
      <c r="C42" s="95">
        <f>C39+C38+C37</f>
        <v>44698</v>
      </c>
      <c r="D42" s="95">
        <f>D39+D38+D37</f>
        <v>248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28700.53306791039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76786.533067910394</v>
      </c>
      <c r="Q42" s="34"/>
      <c r="R42" s="41" t="s">
        <v>41</v>
      </c>
      <c r="S42" s="11" t="str">
        <f>ROUND(P42/1000,0) &amp;" GWh"</f>
        <v>77 GWh</v>
      </c>
      <c r="T42" s="42">
        <f>P42/P40</f>
        <v>0.11900764484333919</v>
      </c>
    </row>
    <row r="43" spans="1:47">
      <c r="A43" s="47" t="s">
        <v>45</v>
      </c>
      <c r="B43" s="121"/>
      <c r="C43" s="122">
        <f>C40+C24-C7+C46</f>
        <v>240008.4</v>
      </c>
      <c r="D43" s="122">
        <f t="shared" ref="D43:O43" si="7">D11+D24+D40</f>
        <v>152573</v>
      </c>
      <c r="E43" s="122">
        <f t="shared" si="7"/>
        <v>0</v>
      </c>
      <c r="F43" s="122">
        <f t="shared" si="7"/>
        <v>208100</v>
      </c>
      <c r="G43" s="122">
        <f t="shared" si="7"/>
        <v>26829</v>
      </c>
      <c r="H43" s="122">
        <f t="shared" si="7"/>
        <v>37539.533067910394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665049.93306791037</v>
      </c>
      <c r="Q43" s="34"/>
      <c r="R43" s="41" t="s">
        <v>42</v>
      </c>
      <c r="S43" s="11" t="str">
        <f>ROUND(P36/1000,0) &amp;" GWh"</f>
        <v>26 GWh</v>
      </c>
      <c r="T43" s="63">
        <f>P36/P40</f>
        <v>4.0923801824848893E-2</v>
      </c>
    </row>
    <row r="44" spans="1:47">
      <c r="A44" s="47" t="s">
        <v>46</v>
      </c>
      <c r="B44" s="97"/>
      <c r="C44" s="104">
        <f>C43/$P$43</f>
        <v>0.36088778912107938</v>
      </c>
      <c r="D44" s="104">
        <f t="shared" ref="D44:P44" si="8">D43/$P$43</f>
        <v>0.22941585648489987</v>
      </c>
      <c r="E44" s="104">
        <f t="shared" si="8"/>
        <v>0</v>
      </c>
      <c r="F44" s="104">
        <f t="shared" si="8"/>
        <v>0.31290883534116565</v>
      </c>
      <c r="G44" s="104">
        <f t="shared" si="8"/>
        <v>4.0341331779760368E-2</v>
      </c>
      <c r="H44" s="104">
        <f t="shared" si="8"/>
        <v>5.6446187273094743E-2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14 GWh</v>
      </c>
      <c r="T44" s="42">
        <f>P34/P40</f>
        <v>2.1315093599588972E-2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17 GWh</v>
      </c>
      <c r="T45" s="42">
        <f>P32/P40</f>
        <v>2.6398603161622843E-2</v>
      </c>
      <c r="U45" s="36"/>
    </row>
    <row r="46" spans="1:47">
      <c r="A46" s="48" t="s">
        <v>49</v>
      </c>
      <c r="B46" s="68">
        <f>B24-B40</f>
        <v>787</v>
      </c>
      <c r="C46" s="68">
        <f>(C40+C24)*0.08</f>
        <v>17778.400000000001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345 GWh</v>
      </c>
      <c r="T46" s="63">
        <f>P33/P40</f>
        <v>0.53503163215168381</v>
      </c>
      <c r="U46" s="36"/>
    </row>
    <row r="47" spans="1:47">
      <c r="A47" s="48" t="s">
        <v>51</v>
      </c>
      <c r="B47" s="71">
        <f>B46/B24</f>
        <v>0.10143059672638227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166 GWh</v>
      </c>
      <c r="T47" s="63">
        <f>P35/P40</f>
        <v>0.25732322441891636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645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6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103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[2]Solceller!$C$35</f>
        <v>845.5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[2]Elproduktion!$N$1282</f>
        <v>118780</v>
      </c>
      <c r="D7" s="90">
        <f>[2]Elproduktion!$N$1283</f>
        <v>0</v>
      </c>
      <c r="E7" s="90">
        <f>[2]Elproduktion!$Q$1284</f>
        <v>0</v>
      </c>
      <c r="F7" s="90">
        <f>[2]Elproduktion!$N$1285</f>
        <v>0</v>
      </c>
      <c r="G7" s="90">
        <f>[2]Elproduktion!$R$1286</f>
        <v>0</v>
      </c>
      <c r="H7" s="90">
        <f>[2]Elproduktion!$S$1287</f>
        <v>0</v>
      </c>
      <c r="I7" s="90">
        <f>[2]Elproduktion!$N$1288</f>
        <v>0</v>
      </c>
      <c r="J7" s="90">
        <f>[2]Elproduktion!$T$1286</f>
        <v>0</v>
      </c>
      <c r="K7" s="90">
        <f>[2]Elproduktion!U1284</f>
        <v>0</v>
      </c>
      <c r="L7" s="90">
        <f>[2]Elproduktion!V1284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[2]Elproduktion!$N$1290</f>
        <v>0</v>
      </c>
      <c r="D8" s="90">
        <f>[2]Elproduktion!$N$1291</f>
        <v>0</v>
      </c>
      <c r="E8" s="90">
        <f>[2]Elproduktion!$Q$1292</f>
        <v>0</v>
      </c>
      <c r="F8" s="90">
        <f>[2]Elproduktion!$N$1293</f>
        <v>0</v>
      </c>
      <c r="G8" s="90">
        <f>[2]Elproduktion!$R$1294</f>
        <v>0</v>
      </c>
      <c r="H8" s="90">
        <f>[2]Elproduktion!$S$1295</f>
        <v>0</v>
      </c>
      <c r="I8" s="90">
        <f>[2]Elproduktion!$N$1296</f>
        <v>0</v>
      </c>
      <c r="J8" s="90">
        <f>[2]Elproduktion!$T$1294</f>
        <v>0</v>
      </c>
      <c r="K8" s="90">
        <f>[2]Elproduktion!U1292</f>
        <v>0</v>
      </c>
      <c r="L8" s="90">
        <f>[2]Elproduktion!V1292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[2]Elproduktion!$N$1298</f>
        <v>0</v>
      </c>
      <c r="D9" s="90">
        <f>[2]Elproduktion!$N$1299</f>
        <v>0</v>
      </c>
      <c r="E9" s="90">
        <f>[2]Elproduktion!$Q$1300</f>
        <v>0</v>
      </c>
      <c r="F9" s="90">
        <f>[2]Elproduktion!$N$1301</f>
        <v>0</v>
      </c>
      <c r="G9" s="90">
        <f>[2]Elproduktion!$R$1302</f>
        <v>0</v>
      </c>
      <c r="H9" s="90">
        <f>[2]Elproduktion!$S$1303</f>
        <v>0</v>
      </c>
      <c r="I9" s="90">
        <f>[2]Elproduktion!$N$1304</f>
        <v>0</v>
      </c>
      <c r="J9" s="90">
        <f>[2]Elproduktion!$T$1302</f>
        <v>0</v>
      </c>
      <c r="K9" s="90">
        <f>[2]Elproduktion!U1300</f>
        <v>0</v>
      </c>
      <c r="L9" s="90">
        <f>[2]Elproduktion!V1300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[2]Elproduktion!$N$1306</f>
        <v>0</v>
      </c>
      <c r="D10" s="90">
        <f>[2]Elproduktion!$N$1307</f>
        <v>0</v>
      </c>
      <c r="E10" s="90">
        <f>[2]Elproduktion!$Q$1308</f>
        <v>0</v>
      </c>
      <c r="F10" s="90">
        <f>[2]Elproduktion!$N$1309</f>
        <v>0</v>
      </c>
      <c r="G10" s="90">
        <f>[2]Elproduktion!$R$1310</f>
        <v>0</v>
      </c>
      <c r="H10" s="90">
        <f>[2]Elproduktion!$S$1311</f>
        <v>0</v>
      </c>
      <c r="I10" s="90">
        <f>[2]Elproduktion!$N$1312</f>
        <v>0</v>
      </c>
      <c r="J10" s="90">
        <f>[2]Elproduktion!$T$1310</f>
        <v>0</v>
      </c>
      <c r="K10" s="90">
        <f>[2]Elproduktion!U1308</f>
        <v>0</v>
      </c>
      <c r="L10" s="90">
        <f>[2]Elproduktion!V1308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119625.5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1481 Mölndal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[2]Fjärrvärmeproduktion!$N$1794+[2]Fjärrvärmeproduktion!$N$1834</f>
        <v>428671</v>
      </c>
      <c r="C18" s="109"/>
      <c r="D18" s="109">
        <f>[2]Fjärrvärmeproduktion!$N$1795</f>
        <v>2139</v>
      </c>
      <c r="E18" s="109">
        <f>[2]Fjärrvärmeproduktion!$Q$1796</f>
        <v>0</v>
      </c>
      <c r="F18" s="109">
        <f>[2]Fjärrvärmeproduktion!$N$1797</f>
        <v>0</v>
      </c>
      <c r="G18" s="109">
        <f>[2]Fjärrvärmeproduktion!$R$1798</f>
        <v>0</v>
      </c>
      <c r="H18" s="130">
        <f>[2]Fjärrvärmeproduktion!$S$1799</f>
        <v>467109</v>
      </c>
      <c r="I18" s="109">
        <f>[2]Fjärrvärmeproduktion!$N$1800</f>
        <v>0</v>
      </c>
      <c r="J18" s="109">
        <f>[2]Fjärrvärmeproduktion!$T$1798</f>
        <v>0</v>
      </c>
      <c r="K18" s="139">
        <f>[2]Fjärrvärmeproduktion!U1796</f>
        <v>20325</v>
      </c>
      <c r="L18" s="109">
        <f>[2]Fjärrvärmeproduktion!V1796</f>
        <v>0</v>
      </c>
      <c r="M18" s="130">
        <f>[2]Fjärrvärmeproduktion!$W$1799</f>
        <v>0</v>
      </c>
      <c r="N18" s="109"/>
      <c r="O18" s="109"/>
      <c r="P18" s="109">
        <f>SUM(C18:O18)</f>
        <v>489573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[2]Fjärrvärmeproduktion!$N$1802</f>
        <v>0</v>
      </c>
      <c r="C19" s="109"/>
      <c r="D19" s="109">
        <f>[2]Fjärrvärmeproduktion!$N$1803</f>
        <v>0</v>
      </c>
      <c r="E19" s="109">
        <f>[2]Fjärrvärmeproduktion!$Q$1804</f>
        <v>0</v>
      </c>
      <c r="F19" s="109">
        <f>[2]Fjärrvärmeproduktion!$N$1805</f>
        <v>0</v>
      </c>
      <c r="G19" s="109">
        <f>[2]Fjärrvärmeproduktion!$R$1806</f>
        <v>0</v>
      </c>
      <c r="H19" s="129">
        <f>[2]Fjärrvärmeproduktion!$S$1807</f>
        <v>0</v>
      </c>
      <c r="I19" s="109">
        <f>[2]Fjärrvärmeproduktion!$N$1808</f>
        <v>0</v>
      </c>
      <c r="J19" s="109">
        <f>[2]Fjärrvärmeproduktion!$T$1806</f>
        <v>0</v>
      </c>
      <c r="K19" s="109">
        <f>[2]Fjärrvärmeproduktion!U1804</f>
        <v>0</v>
      </c>
      <c r="L19" s="109">
        <f>[2]Fjärrvärmeproduktion!V1804</f>
        <v>0</v>
      </c>
      <c r="M19" s="129">
        <f>[2]Fjärrvärmeproduktion!$W$1807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[2]Fjärrvärmeproduktion!$N$1810</f>
        <v>0</v>
      </c>
      <c r="C20" s="109"/>
      <c r="D20" s="109">
        <f>[2]Fjärrvärmeproduktion!$N$1811</f>
        <v>0</v>
      </c>
      <c r="E20" s="109">
        <f>[2]Fjärrvärmeproduktion!$Q$1812</f>
        <v>0</v>
      </c>
      <c r="F20" s="109">
        <f>[2]Fjärrvärmeproduktion!$N$1813</f>
        <v>0</v>
      </c>
      <c r="G20" s="109">
        <f>[2]Fjärrvärmeproduktion!$R$1814</f>
        <v>0</v>
      </c>
      <c r="H20" s="129">
        <f>[2]Fjärrvärmeproduktion!$S$1815</f>
        <v>0</v>
      </c>
      <c r="I20" s="109">
        <f>[2]Fjärrvärmeproduktion!$N$1816</f>
        <v>0</v>
      </c>
      <c r="J20" s="109">
        <f>[2]Fjärrvärmeproduktion!$T$1814</f>
        <v>0</v>
      </c>
      <c r="K20" s="109">
        <f>[2]Fjärrvärmeproduktion!U1812</f>
        <v>0</v>
      </c>
      <c r="L20" s="109">
        <f>[2]Fjärrvärmeproduktion!V1812</f>
        <v>0</v>
      </c>
      <c r="M20" s="129">
        <f>[2]Fjärrvärmeproduktion!$W$1815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[2]Fjärrvärmeproduktion!$N$1818</f>
        <v>0</v>
      </c>
      <c r="C21" s="109"/>
      <c r="D21" s="109">
        <f>[2]Fjärrvärmeproduktion!$N$1819</f>
        <v>0</v>
      </c>
      <c r="E21" s="109">
        <f>[2]Fjärrvärmeproduktion!$Q$1820</f>
        <v>0</v>
      </c>
      <c r="F21" s="109">
        <f>[2]Fjärrvärmeproduktion!$N$1821</f>
        <v>0</v>
      </c>
      <c r="G21" s="109">
        <f>[2]Fjärrvärmeproduktion!$R$1822</f>
        <v>0</v>
      </c>
      <c r="H21" s="129">
        <f>[2]Fjärrvärmeproduktion!$S$1823</f>
        <v>0</v>
      </c>
      <c r="I21" s="109">
        <f>[2]Fjärrvärmeproduktion!$N$1824</f>
        <v>0</v>
      </c>
      <c r="J21" s="109">
        <f>[2]Fjärrvärmeproduktion!$T$1822</f>
        <v>0</v>
      </c>
      <c r="K21" s="109">
        <f>[2]Fjärrvärmeproduktion!U1820</f>
        <v>0</v>
      </c>
      <c r="L21" s="109">
        <f>[2]Fjärrvärmeproduktion!V1820</f>
        <v>0</v>
      </c>
      <c r="M21" s="129">
        <f>[2]Fjärrvärmeproduktion!$W$1823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[2]Fjärrvärmeproduktion!$N$1826</f>
        <v>0</v>
      </c>
      <c r="C22" s="109"/>
      <c r="D22" s="109">
        <f>[2]Fjärrvärmeproduktion!$N$1827</f>
        <v>0</v>
      </c>
      <c r="E22" s="109">
        <f>[2]Fjärrvärmeproduktion!$Q$1828</f>
        <v>0</v>
      </c>
      <c r="F22" s="109">
        <f>[2]Fjärrvärmeproduktion!$N$1829</f>
        <v>0</v>
      </c>
      <c r="G22" s="109">
        <f>[2]Fjärrvärmeproduktion!$R$1830</f>
        <v>0</v>
      </c>
      <c r="H22" s="129">
        <f>[2]Fjärrvärmeproduktion!$S$1831</f>
        <v>0</v>
      </c>
      <c r="I22" s="109">
        <f>[2]Fjärrvärmeproduktion!$N$1832</f>
        <v>0</v>
      </c>
      <c r="J22" s="109">
        <f>[2]Fjärrvärmeproduktion!$T$1830</f>
        <v>0</v>
      </c>
      <c r="K22" s="109">
        <f>[2]Fjärrvärmeproduktion!U1828</f>
        <v>0</v>
      </c>
      <c r="L22" s="109">
        <f>[2]Fjärrvärmeproduktion!V1828</f>
        <v>0</v>
      </c>
      <c r="M22" s="129">
        <f>[2]Fjärrvärmeproduktion!$W$1831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1573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[2]Fjärrvärmeproduktion!$N$1835</f>
        <v>0</v>
      </c>
      <c r="E23" s="109">
        <f>[2]Fjärrvärmeproduktion!$Q$1836</f>
        <v>0</v>
      </c>
      <c r="F23" s="109">
        <f>[2]Fjärrvärmeproduktion!$N$1837</f>
        <v>0</v>
      </c>
      <c r="G23" s="109">
        <f>[2]Fjärrvärmeproduktion!$R$1838</f>
        <v>0</v>
      </c>
      <c r="H23" s="129">
        <f>[2]Fjärrvärmeproduktion!$S$1839</f>
        <v>0</v>
      </c>
      <c r="I23" s="109">
        <f>[2]Fjärrvärmeproduktion!$N$1840</f>
        <v>0</v>
      </c>
      <c r="J23" s="109">
        <f>[2]Fjärrvärmeproduktion!$T$1838</f>
        <v>0</v>
      </c>
      <c r="K23" s="109">
        <f>[2]Fjärrvärmeproduktion!U1836</f>
        <v>0</v>
      </c>
      <c r="L23" s="109">
        <f>[2]Fjärrvärmeproduktion!V1836</f>
        <v>0</v>
      </c>
      <c r="M23" s="129">
        <f>[2]Fjärrvärmeproduktion!$W$1839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428671</v>
      </c>
      <c r="C24" s="109">
        <f t="shared" ref="C24:O24" si="3">SUM(C18:C23)</f>
        <v>0</v>
      </c>
      <c r="D24" s="109">
        <f t="shared" si="3"/>
        <v>2139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39">
        <f t="shared" si="3"/>
        <v>467109</v>
      </c>
      <c r="I24" s="109">
        <f t="shared" si="3"/>
        <v>0</v>
      </c>
      <c r="J24" s="109">
        <f t="shared" si="3"/>
        <v>0</v>
      </c>
      <c r="K24" s="139">
        <f t="shared" si="3"/>
        <v>20325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489573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490 GWh</v>
      </c>
      <c r="T25" s="42">
        <f>C$44</f>
        <v>0.31137493612037753</v>
      </c>
      <c r="U25" s="36"/>
    </row>
    <row r="26" spans="1:34" ht="15.6">
      <c r="A26" s="6" t="s">
        <v>127</v>
      </c>
      <c r="B26" s="160">
        <f>'FV imp-exp'!B9</f>
        <v>23000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482 GWh</v>
      </c>
      <c r="T26" s="42">
        <f>D$44</f>
        <v>0.30620523182054221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7 GWh</v>
      </c>
      <c r="T28" s="42">
        <f>F$44</f>
        <v>4.2248506013989207E-3</v>
      </c>
      <c r="U28" s="36"/>
    </row>
    <row r="29" spans="1:34" ht="15.6">
      <c r="A29" s="79" t="str">
        <f>A2</f>
        <v>1481 Mölndal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90 GWh</v>
      </c>
      <c r="T29" s="42">
        <f>G$44</f>
        <v>5.6939888798475224E-2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485 GWh</v>
      </c>
      <c r="T30" s="42">
        <f>H$44</f>
        <v>0.30833486848641961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[2]Slutanvändning!$N$2600</f>
        <v>0</v>
      </c>
      <c r="C32" s="105">
        <f>[2]Slutanvändning!$N$2601</f>
        <v>866</v>
      </c>
      <c r="D32" s="105">
        <f>[2]Slutanvändning!$N$2594</f>
        <v>582</v>
      </c>
      <c r="E32" s="90">
        <f>[2]Slutanvändning!$Q$2595</f>
        <v>0</v>
      </c>
      <c r="F32" s="105">
        <f>[2]Slutanvändning!$N$2596</f>
        <v>0</v>
      </c>
      <c r="G32" s="90">
        <f>[2]Slutanvändning!$N$2597</f>
        <v>135</v>
      </c>
      <c r="H32" s="105">
        <f>[2]Slutanvändning!$N$2598</f>
        <v>0</v>
      </c>
      <c r="I32" s="90">
        <f>[2]Slutanvändning!$N$2599</f>
        <v>0</v>
      </c>
      <c r="J32" s="90">
        <v>0</v>
      </c>
      <c r="K32" s="90">
        <f>[2]Slutanvändning!T2595</f>
        <v>0</v>
      </c>
      <c r="L32" s="90">
        <f>[2]Slutanvändning!U2595</f>
        <v>0</v>
      </c>
      <c r="M32" s="90"/>
      <c r="N32" s="90">
        <v>0</v>
      </c>
      <c r="O32" s="90">
        <v>0</v>
      </c>
      <c r="P32" s="90">
        <f t="shared" ref="P32:P38" si="4">SUM(B32:N32)</f>
        <v>1583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[2]Slutanvändning!$N$2609</f>
        <v>24429</v>
      </c>
      <c r="C33" s="105">
        <f>[2]Slutanvändning!$N$2610</f>
        <v>84937</v>
      </c>
      <c r="D33" s="125">
        <f>[2]Slutanvändning!$N$2603</f>
        <v>6436.0800000000163</v>
      </c>
      <c r="E33" s="90">
        <f>[2]Slutanvändning!$Q$2604</f>
        <v>0</v>
      </c>
      <c r="F33" s="125">
        <f>[2]Slutanvändning!$N$2605</f>
        <v>6646.1763608017354</v>
      </c>
      <c r="G33" s="90">
        <f>[2]Slutanvändning!$N$2606</f>
        <v>0</v>
      </c>
      <c r="H33" s="125">
        <f>[2]Slutanvändning!$N$2607</f>
        <v>0</v>
      </c>
      <c r="I33" s="90">
        <f>[2]Slutanvändning!$N$2608</f>
        <v>0</v>
      </c>
      <c r="J33" s="90">
        <v>0</v>
      </c>
      <c r="K33" s="90">
        <f>[2]Slutanvändning!T2604</f>
        <v>0</v>
      </c>
      <c r="L33" s="90">
        <f>[2]Slutanvändning!U2604</f>
        <v>0</v>
      </c>
      <c r="M33" s="90"/>
      <c r="N33" s="90">
        <v>0</v>
      </c>
      <c r="O33" s="90">
        <v>0</v>
      </c>
      <c r="P33" s="145">
        <f t="shared" si="4"/>
        <v>122448.25636080175</v>
      </c>
      <c r="Q33" s="33"/>
      <c r="R33" s="85" t="str">
        <f>K30</f>
        <v>Torv</v>
      </c>
      <c r="S33" s="61" t="str">
        <f>ROUND(K43/1000,0) &amp;" GWh"</f>
        <v>20 GWh</v>
      </c>
      <c r="T33" s="42">
        <f>K$44</f>
        <v>1.2920224172786541E-2</v>
      </c>
      <c r="U33" s="36"/>
    </row>
    <row r="34" spans="1:47" ht="15.6">
      <c r="A34" s="5" t="s">
        <v>34</v>
      </c>
      <c r="B34" s="90">
        <f>[2]Slutanvändning!$N$2618</f>
        <v>43042</v>
      </c>
      <c r="C34" s="105">
        <f>[2]Slutanvändning!$N$2619</f>
        <v>108234</v>
      </c>
      <c r="D34" s="105">
        <f>[2]Slutanvändning!$N$2612</f>
        <v>301</v>
      </c>
      <c r="E34" s="90">
        <f>[2]Slutanvändning!$Q$2613</f>
        <v>0</v>
      </c>
      <c r="F34" s="105">
        <f>[2]Slutanvändning!$N$2614</f>
        <v>0</v>
      </c>
      <c r="G34" s="90">
        <f>[2]Slutanvändning!$N$2615</f>
        <v>0</v>
      </c>
      <c r="H34" s="105">
        <f>[2]Slutanvändning!$N$2616</f>
        <v>0</v>
      </c>
      <c r="I34" s="90">
        <f>[2]Slutanvändning!$N$2617</f>
        <v>0</v>
      </c>
      <c r="J34" s="90">
        <v>0</v>
      </c>
      <c r="K34" s="90">
        <f>[2]Slutanvändning!T2613</f>
        <v>0</v>
      </c>
      <c r="L34" s="90">
        <f>[2]Slutanvändning!U2613</f>
        <v>0</v>
      </c>
      <c r="M34" s="90"/>
      <c r="N34" s="90">
        <v>0</v>
      </c>
      <c r="O34" s="90">
        <v>0</v>
      </c>
      <c r="P34" s="90">
        <f t="shared" si="4"/>
        <v>151577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[2]Slutanvändning!$N$2627</f>
        <v>0</v>
      </c>
      <c r="C35" s="105">
        <f>[2]Slutanvändning!$N$2628</f>
        <v>1809</v>
      </c>
      <c r="D35" s="105">
        <f>[2]Slutanvändning!$N$2621</f>
        <v>470154</v>
      </c>
      <c r="E35" s="90">
        <f>[2]Slutanvändning!$Q$2622</f>
        <v>0</v>
      </c>
      <c r="F35" s="105">
        <f>[2]Slutanvändning!$N$2623</f>
        <v>0</v>
      </c>
      <c r="G35" s="90">
        <f>[2]Slutanvändning!$N$2624</f>
        <v>89438</v>
      </c>
      <c r="H35" s="105">
        <f>[2]Slutanvändning!$N$2625</f>
        <v>0</v>
      </c>
      <c r="I35" s="90">
        <f>[2]Slutanvändning!$N$2626</f>
        <v>0</v>
      </c>
      <c r="J35" s="90">
        <v>0</v>
      </c>
      <c r="K35" s="90">
        <f>[2]Slutanvändning!T2622</f>
        <v>0</v>
      </c>
      <c r="L35" s="90">
        <f>[2]Slutanvändning!U2622</f>
        <v>0</v>
      </c>
      <c r="M35" s="90"/>
      <c r="N35" s="90">
        <v>0</v>
      </c>
      <c r="O35" s="90">
        <v>0</v>
      </c>
      <c r="P35" s="90">
        <f>SUM(B35:N35)</f>
        <v>561401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[2]Slutanvändning!$N$2636</f>
        <v>60071</v>
      </c>
      <c r="C36" s="125">
        <f>[2]Slutanvändning!$N$2637</f>
        <v>153204.0769725315</v>
      </c>
      <c r="D36" s="105">
        <f>[2]Slutanvändning!$N$2630</f>
        <v>1043</v>
      </c>
      <c r="E36" s="90">
        <f>[2]Slutanvändning!$Q$2631</f>
        <v>0</v>
      </c>
      <c r="F36" s="105">
        <f>[2]Slutanvändning!$N$2632</f>
        <v>0</v>
      </c>
      <c r="G36" s="90">
        <f>[2]Slutanvändning!$N$2633</f>
        <v>0</v>
      </c>
      <c r="H36" s="105">
        <f>[2]Slutanvändning!$N$2634</f>
        <v>0</v>
      </c>
      <c r="I36" s="90">
        <f>[2]Slutanvändning!$N$2635</f>
        <v>0</v>
      </c>
      <c r="J36" s="90">
        <v>0</v>
      </c>
      <c r="K36" s="90">
        <f>[2]Slutanvändning!T2631</f>
        <v>0</v>
      </c>
      <c r="L36" s="90">
        <f>[2]Slutanvändning!U2631</f>
        <v>0</v>
      </c>
      <c r="M36" s="90"/>
      <c r="N36" s="90">
        <v>0</v>
      </c>
      <c r="O36" s="90">
        <v>0</v>
      </c>
      <c r="P36" s="145">
        <f t="shared" si="4"/>
        <v>214318.0769725315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[2]Slutanvändning!$N$2645</f>
        <v>24340</v>
      </c>
      <c r="C37" s="125">
        <f>[2]Slutanvändning!$N$2646</f>
        <v>172471.75636080187</v>
      </c>
      <c r="D37" s="105">
        <f>[2]Slutanvändning!$N$2639</f>
        <v>918</v>
      </c>
      <c r="E37" s="90">
        <f>[2]Slutanvändning!$Q$2640</f>
        <v>0</v>
      </c>
      <c r="F37" s="105">
        <f>[2]Slutanvändning!$N$2641</f>
        <v>0</v>
      </c>
      <c r="G37" s="90">
        <f>[2]Slutanvändning!$N$2642</f>
        <v>0</v>
      </c>
      <c r="H37" s="125">
        <f>[2]Slutanvändning!$N$2643</f>
        <v>17937.243639198132</v>
      </c>
      <c r="I37" s="90">
        <f>[2]Slutanvändning!$N$2644</f>
        <v>0</v>
      </c>
      <c r="J37" s="90">
        <v>0</v>
      </c>
      <c r="K37" s="90">
        <f>[2]Slutanvändning!T2640</f>
        <v>0</v>
      </c>
      <c r="L37" s="90">
        <f>[2]Slutanvändning!U2640</f>
        <v>0</v>
      </c>
      <c r="M37" s="90"/>
      <c r="N37" s="90">
        <v>0</v>
      </c>
      <c r="O37" s="90">
        <v>0</v>
      </c>
      <c r="P37" s="90">
        <f t="shared" si="4"/>
        <v>215667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[2]Slutanvändning!$N$2654</f>
        <v>121898</v>
      </c>
      <c r="C38" s="105">
        <f>[2]Slutanvändning!$N$2655</f>
        <v>39943</v>
      </c>
      <c r="D38" s="105">
        <f>[2]Slutanvändning!$N$2648</f>
        <v>123</v>
      </c>
      <c r="E38" s="90">
        <f>[2]Slutanvändning!$Q$2649</f>
        <v>0</v>
      </c>
      <c r="F38" s="105">
        <f>[2]Slutanvändning!$N$2650</f>
        <v>0</v>
      </c>
      <c r="G38" s="90">
        <f>[2]Slutanvändning!$N$2651</f>
        <v>0</v>
      </c>
      <c r="H38" s="105">
        <f>[2]Slutanvändning!$N$2652</f>
        <v>0</v>
      </c>
      <c r="I38" s="90">
        <f>[2]Slutanvändning!$N$2653</f>
        <v>0</v>
      </c>
      <c r="J38" s="90">
        <v>0</v>
      </c>
      <c r="K38" s="90">
        <f>[2]Slutanvändning!T2649</f>
        <v>0</v>
      </c>
      <c r="L38" s="90">
        <f>[2]Slutanvändning!U2649</f>
        <v>0</v>
      </c>
      <c r="M38" s="90"/>
      <c r="N38" s="90">
        <v>0</v>
      </c>
      <c r="O38" s="90">
        <v>0</v>
      </c>
      <c r="P38" s="90">
        <f t="shared" si="4"/>
        <v>161964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[2]Slutanvändning!$N$2663</f>
        <v>0</v>
      </c>
      <c r="C39" s="125">
        <f>[2]Slutanvändning!$N$2664</f>
        <v>2061.6666666666665</v>
      </c>
      <c r="D39" s="105">
        <f>[2]Slutanvändning!$N$2657</f>
        <v>0</v>
      </c>
      <c r="E39" s="90">
        <f>[2]Slutanvändning!$Q$2658</f>
        <v>0</v>
      </c>
      <c r="F39" s="105">
        <f>[2]Slutanvändning!$N$2659</f>
        <v>0</v>
      </c>
      <c r="G39" s="90">
        <f>[2]Slutanvändning!$N$2660</f>
        <v>0</v>
      </c>
      <c r="H39" s="105">
        <f>[2]Slutanvändning!$N$2661</f>
        <v>0</v>
      </c>
      <c r="I39" s="90">
        <f>[2]Slutanvändning!$N$2662</f>
        <v>0</v>
      </c>
      <c r="J39" s="90">
        <v>0</v>
      </c>
      <c r="K39" s="90">
        <f>[2]Slutanvändning!T2658</f>
        <v>0</v>
      </c>
      <c r="L39" s="90">
        <f>[2]Slutanvändning!U2658</f>
        <v>0</v>
      </c>
      <c r="M39" s="90"/>
      <c r="N39" s="90">
        <v>0</v>
      </c>
      <c r="O39" s="90">
        <v>0</v>
      </c>
      <c r="P39" s="145">
        <f>SUM(B39:N39)</f>
        <v>2061.6666666666665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273780</v>
      </c>
      <c r="C40" s="145">
        <f t="shared" ref="C40:O40" si="5">SUM(C32:C39)</f>
        <v>563526.5</v>
      </c>
      <c r="D40" s="145">
        <f t="shared" si="5"/>
        <v>479557.08</v>
      </c>
      <c r="E40" s="90">
        <f t="shared" si="5"/>
        <v>0</v>
      </c>
      <c r="F40" s="145">
        <f>SUM(F32:F39)</f>
        <v>6646.1763608017354</v>
      </c>
      <c r="G40" s="90">
        <f t="shared" si="5"/>
        <v>89573</v>
      </c>
      <c r="H40" s="145">
        <f t="shared" si="5"/>
        <v>17937.243639198132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1431020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85 GWh</v>
      </c>
      <c r="T41" s="64"/>
    </row>
    <row r="42" spans="1:47">
      <c r="A42" s="46" t="s">
        <v>43</v>
      </c>
      <c r="B42" s="95">
        <f>B39+B38+B37</f>
        <v>146238</v>
      </c>
      <c r="C42" s="95">
        <f>C39+C38+C37</f>
        <v>214476.42302746853</v>
      </c>
      <c r="D42" s="95">
        <f>D39+D38+D37</f>
        <v>1041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17937.243639198132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379692.66666666663</v>
      </c>
      <c r="Q42" s="34"/>
      <c r="R42" s="41" t="s">
        <v>41</v>
      </c>
      <c r="S42" s="11" t="str">
        <f>ROUND(P42/1000,0) &amp;" GWh"</f>
        <v>380 GWh</v>
      </c>
      <c r="T42" s="42">
        <f>P42/P40</f>
        <v>0.26533009089087967</v>
      </c>
    </row>
    <row r="43" spans="1:47">
      <c r="A43" s="47" t="s">
        <v>45</v>
      </c>
      <c r="B43" s="121"/>
      <c r="C43" s="122">
        <f>C40+C24-C7+C46</f>
        <v>489828.62</v>
      </c>
      <c r="D43" s="122">
        <f t="shared" ref="D43:O43" si="7">D11+D24+D40</f>
        <v>481696.08</v>
      </c>
      <c r="E43" s="122">
        <f t="shared" si="7"/>
        <v>0</v>
      </c>
      <c r="F43" s="122">
        <f t="shared" si="7"/>
        <v>6646.1763608017354</v>
      </c>
      <c r="G43" s="122">
        <f t="shared" si="7"/>
        <v>89573</v>
      </c>
      <c r="H43" s="122">
        <f t="shared" si="7"/>
        <v>485046.24363919813</v>
      </c>
      <c r="I43" s="122">
        <f t="shared" si="7"/>
        <v>0</v>
      </c>
      <c r="J43" s="122">
        <f t="shared" si="7"/>
        <v>0</v>
      </c>
      <c r="K43" s="122">
        <f t="shared" si="7"/>
        <v>20325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1573115.1199999999</v>
      </c>
      <c r="Q43" s="34"/>
      <c r="R43" s="41" t="s">
        <v>42</v>
      </c>
      <c r="S43" s="11" t="str">
        <f>ROUND(P36/1000,0) &amp;" GWh"</f>
        <v>214 GWh</v>
      </c>
      <c r="T43" s="63">
        <f>P36/P40</f>
        <v>0.14976595503384404</v>
      </c>
    </row>
    <row r="44" spans="1:47">
      <c r="A44" s="47" t="s">
        <v>46</v>
      </c>
      <c r="B44" s="97"/>
      <c r="C44" s="104">
        <f>C43/$P$43</f>
        <v>0.31137493612037753</v>
      </c>
      <c r="D44" s="104">
        <f t="shared" ref="D44:P44" si="8">D43/$P$43</f>
        <v>0.30620523182054221</v>
      </c>
      <c r="E44" s="104">
        <f t="shared" si="8"/>
        <v>0</v>
      </c>
      <c r="F44" s="104">
        <f t="shared" si="8"/>
        <v>4.2248506013989207E-3</v>
      </c>
      <c r="G44" s="104">
        <f t="shared" si="8"/>
        <v>5.6939888798475224E-2</v>
      </c>
      <c r="H44" s="104">
        <f t="shared" si="8"/>
        <v>0.30833486848641961</v>
      </c>
      <c r="I44" s="104">
        <f t="shared" si="8"/>
        <v>0</v>
      </c>
      <c r="J44" s="104">
        <f t="shared" si="8"/>
        <v>0</v>
      </c>
      <c r="K44" s="104">
        <f t="shared" si="8"/>
        <v>1.2920224172786541E-2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152 GWh</v>
      </c>
      <c r="T44" s="42">
        <f>P34/P40</f>
        <v>0.10592234909365347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 GWh</v>
      </c>
      <c r="T45" s="42">
        <f>P32/P40</f>
        <v>1.1062039664015877E-3</v>
      </c>
      <c r="U45" s="36"/>
    </row>
    <row r="46" spans="1:47">
      <c r="A46" s="48" t="s">
        <v>49</v>
      </c>
      <c r="B46" s="68">
        <f>B24+B26-B40-B49</f>
        <v>39891</v>
      </c>
      <c r="C46" s="68">
        <f>(C40+C24)*0.08</f>
        <v>45082.12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122 GWh</v>
      </c>
      <c r="T46" s="63">
        <f>P33/P40</f>
        <v>8.5567117413314811E-2</v>
      </c>
      <c r="U46" s="36"/>
    </row>
    <row r="47" spans="1:47">
      <c r="A47" s="48" t="s">
        <v>51</v>
      </c>
      <c r="B47" s="98">
        <f>B46/B24</f>
        <v>9.3057379668790283E-2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561 GWh</v>
      </c>
      <c r="T47" s="63">
        <f>P35/P40</f>
        <v>0.39230828360190634</v>
      </c>
    </row>
    <row r="48" spans="1:47" ht="15" thickBot="1">
      <c r="A48" s="13"/>
      <c r="B48" s="99"/>
      <c r="C48" s="101"/>
      <c r="D48" s="101"/>
      <c r="E48" s="101"/>
      <c r="F48" s="102"/>
      <c r="G48" s="101"/>
      <c r="H48" s="101"/>
      <c r="I48" s="102"/>
      <c r="J48" s="101"/>
      <c r="K48" s="101"/>
      <c r="L48" s="101"/>
      <c r="M48" s="101"/>
      <c r="N48" s="102"/>
      <c r="O48" s="102"/>
      <c r="P48" s="102"/>
      <c r="Q48" s="87"/>
      <c r="R48" s="69" t="s">
        <v>50</v>
      </c>
      <c r="S48" s="11" t="str">
        <f>ROUND(P40/1000,0) &amp;" GWh"</f>
        <v>1431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128</v>
      </c>
      <c r="B49" s="131">
        <f>'FV imp-exp'!D6</f>
        <v>138000</v>
      </c>
      <c r="C49" s="101"/>
      <c r="D49" s="101"/>
      <c r="E49" s="101"/>
      <c r="F49" s="102"/>
      <c r="G49" s="101"/>
      <c r="H49" s="101"/>
      <c r="I49" s="102"/>
      <c r="J49" s="101"/>
      <c r="K49" s="101"/>
      <c r="L49" s="101"/>
      <c r="M49" s="101"/>
      <c r="N49" s="102"/>
      <c r="O49" s="102"/>
      <c r="P49" s="102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N30" sqref="N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104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[2]Solceller!$C$9</f>
        <v>902.5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[2]Elproduktion!$N$242</f>
        <v>0</v>
      </c>
      <c r="D7" s="90">
        <f>[2]Elproduktion!$N$243</f>
        <v>0</v>
      </c>
      <c r="E7" s="90">
        <f>[2]Elproduktion!$Q$244</f>
        <v>0</v>
      </c>
      <c r="F7" s="90">
        <f>[2]Elproduktion!$N$245</f>
        <v>0</v>
      </c>
      <c r="G7" s="90">
        <f>[2]Elproduktion!$R$246</f>
        <v>0</v>
      </c>
      <c r="H7" s="90">
        <f>[2]Elproduktion!$S$247</f>
        <v>0</v>
      </c>
      <c r="I7" s="90">
        <f>[2]Elproduktion!$N$248</f>
        <v>0</v>
      </c>
      <c r="J7" s="90">
        <f>[2]Elproduktion!$T$246</f>
        <v>0</v>
      </c>
      <c r="K7" s="90">
        <f>[2]Elproduktion!U244</f>
        <v>0</v>
      </c>
      <c r="L7" s="90">
        <f>[2]Elproduktion!V244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[2]Elproduktion!$N$250</f>
        <v>0</v>
      </c>
      <c r="D8" s="90">
        <f>[2]Elproduktion!$N$251</f>
        <v>0</v>
      </c>
      <c r="E8" s="90">
        <f>[2]Elproduktion!$Q$252</f>
        <v>0</v>
      </c>
      <c r="F8" s="90">
        <f>[2]Elproduktion!$N$253</f>
        <v>0</v>
      </c>
      <c r="G8" s="90">
        <f>[2]Elproduktion!$R$254</f>
        <v>0</v>
      </c>
      <c r="H8" s="90">
        <f>[2]Elproduktion!$S$255</f>
        <v>0</v>
      </c>
      <c r="I8" s="90">
        <f>[2]Elproduktion!$N$256</f>
        <v>0</v>
      </c>
      <c r="J8" s="90">
        <f>[2]Elproduktion!$T$254</f>
        <v>0</v>
      </c>
      <c r="K8" s="90">
        <f>[2]Elproduktion!U252</f>
        <v>0</v>
      </c>
      <c r="L8" s="90">
        <f>[2]Elproduktion!V252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05">
        <f>[2]Elproduktion!$N$258</f>
        <v>0</v>
      </c>
      <c r="D9" s="90">
        <f>[2]Elproduktion!$N$259</f>
        <v>0</v>
      </c>
      <c r="E9" s="90">
        <f>[2]Elproduktion!$Q$260</f>
        <v>0</v>
      </c>
      <c r="F9" s="90">
        <f>[2]Elproduktion!$N$261</f>
        <v>0</v>
      </c>
      <c r="G9" s="90">
        <f>[2]Elproduktion!$R$262</f>
        <v>0</v>
      </c>
      <c r="H9" s="90">
        <f>[2]Elproduktion!$S$263</f>
        <v>0</v>
      </c>
      <c r="I9" s="90">
        <f>[2]Elproduktion!$N$264</f>
        <v>0</v>
      </c>
      <c r="J9" s="90">
        <f>[2]Elproduktion!$T$262</f>
        <v>0</v>
      </c>
      <c r="K9" s="90">
        <f>[2]Elproduktion!U260</f>
        <v>0</v>
      </c>
      <c r="L9" s="90">
        <f>[2]Elproduktion!V260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20">
        <f>[2]Elproduktion!$N$266</f>
        <v>18114.196078431371</v>
      </c>
      <c r="D10" s="90">
        <f>[2]Elproduktion!$N$267</f>
        <v>0</v>
      </c>
      <c r="E10" s="90">
        <f>[2]Elproduktion!$Q$268</f>
        <v>0</v>
      </c>
      <c r="F10" s="90">
        <f>[2]Elproduktion!$N$269</f>
        <v>0</v>
      </c>
      <c r="G10" s="90">
        <f>[2]Elproduktion!$R$270</f>
        <v>0</v>
      </c>
      <c r="H10" s="90">
        <f>[2]Elproduktion!$S$271</f>
        <v>0</v>
      </c>
      <c r="I10" s="90">
        <f>[2]Elproduktion!$N$272</f>
        <v>0</v>
      </c>
      <c r="J10" s="90">
        <f>[2]Elproduktion!$T$270</f>
        <v>0</v>
      </c>
      <c r="K10" s="90">
        <f>[2]Elproduktion!U268</f>
        <v>0</v>
      </c>
      <c r="L10" s="90">
        <f>[2]Elproduktion!V268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51">
        <f>SUM(C5:C10)</f>
        <v>19016.696078431371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1421 Orust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[2]Fjärrvärmeproduktion!$N$338</f>
        <v>0</v>
      </c>
      <c r="C18" s="109"/>
      <c r="D18" s="129">
        <f>[2]Fjärrvärmeproduktion!$N$339</f>
        <v>0</v>
      </c>
      <c r="E18" s="109">
        <f>[2]Fjärrvärmeproduktion!$Q$340</f>
        <v>0</v>
      </c>
      <c r="F18" s="109">
        <f>[2]Fjärrvärmeproduktion!$N$341</f>
        <v>0</v>
      </c>
      <c r="G18" s="109">
        <f>[2]Fjärrvärmeproduktion!$R$342</f>
        <v>0</v>
      </c>
      <c r="H18" s="129">
        <f>[2]Fjärrvärmeproduktion!$S$343</f>
        <v>0</v>
      </c>
      <c r="I18" s="109">
        <f>[2]Fjärrvärmeproduktion!$N$344</f>
        <v>0</v>
      </c>
      <c r="J18" s="109">
        <f>[2]Fjärrvärmeproduktion!$T$342</f>
        <v>0</v>
      </c>
      <c r="K18" s="109">
        <f>[2]Fjärrvärmeproduktion!U340</f>
        <v>0</v>
      </c>
      <c r="L18" s="109">
        <f>[2]Fjärrvärmeproduktion!V340</f>
        <v>0</v>
      </c>
      <c r="M18" s="129">
        <f>[2]Fjärrvärmeproduktion!$W$343</f>
        <v>0</v>
      </c>
      <c r="N18" s="129">
        <f>[2]Fjärrvärmeproduktion!$X$343</f>
        <v>0</v>
      </c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1">
        <f>[2]Fjärrvärmeproduktion!$N$346</f>
        <v>11000</v>
      </c>
      <c r="C19" s="109"/>
      <c r="D19" s="111">
        <f>[2]Fjärrvärmeproduktion!$N$347</f>
        <v>400</v>
      </c>
      <c r="E19" s="109">
        <f>[2]Fjärrvärmeproduktion!$Q$348</f>
        <v>0</v>
      </c>
      <c r="F19" s="109">
        <f>[2]Fjärrvärmeproduktion!$N$349</f>
        <v>0</v>
      </c>
      <c r="G19" s="109">
        <f>[2]Fjärrvärmeproduktion!$R$350</f>
        <v>0</v>
      </c>
      <c r="H19" s="128">
        <f>[2]Fjärrvärmeproduktion!$S$351</f>
        <v>10700</v>
      </c>
      <c r="I19" s="109">
        <f>[2]Fjärrvärmeproduktion!$N$352</f>
        <v>0</v>
      </c>
      <c r="J19" s="109">
        <f>[2]Fjärrvärmeproduktion!$T$350</f>
        <v>0</v>
      </c>
      <c r="K19" s="109">
        <f>[2]Fjärrvärmeproduktion!U348</f>
        <v>0</v>
      </c>
      <c r="L19" s="109">
        <f>[2]Fjärrvärmeproduktion!V348</f>
        <v>0</v>
      </c>
      <c r="M19" s="129">
        <f>[2]Fjärrvärmeproduktion!$W$351</f>
        <v>0</v>
      </c>
      <c r="N19" s="111">
        <f>[2]Fjärrvärmeproduktion!$X$351</f>
        <v>500</v>
      </c>
      <c r="O19" s="109"/>
      <c r="P19" s="146">
        <f t="shared" ref="P19:P24" si="2">SUM(C19:O19)</f>
        <v>11600</v>
      </c>
      <c r="Q19" s="4"/>
      <c r="R19" s="4"/>
      <c r="S19" s="4"/>
      <c r="T19" s="4"/>
    </row>
    <row r="20" spans="1:34" ht="15.6">
      <c r="A20" s="5" t="s">
        <v>20</v>
      </c>
      <c r="B20" s="111">
        <f>[2]Fjärrvärmeproduktion!$N$354</f>
        <v>0</v>
      </c>
      <c r="C20" s="109"/>
      <c r="D20" s="129">
        <f>[2]Fjärrvärmeproduktion!$N$355</f>
        <v>0</v>
      </c>
      <c r="E20" s="109">
        <f>[2]Fjärrvärmeproduktion!$Q$356</f>
        <v>0</v>
      </c>
      <c r="F20" s="109">
        <f>[2]Fjärrvärmeproduktion!$N$357</f>
        <v>0</v>
      </c>
      <c r="G20" s="109">
        <f>[2]Fjärrvärmeproduktion!$R$358</f>
        <v>0</v>
      </c>
      <c r="H20" s="129">
        <f>[2]Fjärrvärmeproduktion!$S$359</f>
        <v>0</v>
      </c>
      <c r="I20" s="109">
        <f>[2]Fjärrvärmeproduktion!$N$360</f>
        <v>0</v>
      </c>
      <c r="J20" s="109">
        <f>[2]Fjärrvärmeproduktion!$T$358</f>
        <v>0</v>
      </c>
      <c r="K20" s="109">
        <f>[2]Fjärrvärmeproduktion!U356</f>
        <v>0</v>
      </c>
      <c r="L20" s="109">
        <f>[2]Fjärrvärmeproduktion!V356</f>
        <v>0</v>
      </c>
      <c r="M20" s="129">
        <f>[2]Fjärrvärmeproduktion!$W$359</f>
        <v>0</v>
      </c>
      <c r="N20" s="129">
        <f>[2]Fjärrvärmeproduktion!$X$359</f>
        <v>0</v>
      </c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1">
        <f>[2]Fjärrvärmeproduktion!$N$362</f>
        <v>0</v>
      </c>
      <c r="C21" s="109"/>
      <c r="D21" s="129">
        <f>[2]Fjärrvärmeproduktion!$N$363</f>
        <v>0</v>
      </c>
      <c r="E21" s="109">
        <f>[2]Fjärrvärmeproduktion!$Q$364</f>
        <v>0</v>
      </c>
      <c r="F21" s="109">
        <f>[2]Fjärrvärmeproduktion!$N$365</f>
        <v>0</v>
      </c>
      <c r="G21" s="109">
        <f>[2]Fjärrvärmeproduktion!$R$366</f>
        <v>0</v>
      </c>
      <c r="H21" s="129">
        <f>[2]Fjärrvärmeproduktion!$S$367</f>
        <v>0</v>
      </c>
      <c r="I21" s="109">
        <f>[2]Fjärrvärmeproduktion!$N$368</f>
        <v>0</v>
      </c>
      <c r="J21" s="109">
        <f>[2]Fjärrvärmeproduktion!$T$366</f>
        <v>0</v>
      </c>
      <c r="K21" s="109">
        <f>[2]Fjärrvärmeproduktion!U364</f>
        <v>0</v>
      </c>
      <c r="L21" s="109">
        <f>[2]Fjärrvärmeproduktion!V364</f>
        <v>0</v>
      </c>
      <c r="M21" s="129">
        <f>[2]Fjärrvärmeproduktion!$W$367</f>
        <v>0</v>
      </c>
      <c r="N21" s="129">
        <f>[2]Fjärrvärmeproduktion!$X$367</f>
        <v>0</v>
      </c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9">
        <f>[2]Fjärrvärmeproduktion!$N$370</f>
        <v>0</v>
      </c>
      <c r="C22" s="109"/>
      <c r="D22" s="129">
        <f>[2]Fjärrvärmeproduktion!$N$371</f>
        <v>0</v>
      </c>
      <c r="E22" s="109">
        <f>[2]Fjärrvärmeproduktion!$Q$372</f>
        <v>0</v>
      </c>
      <c r="F22" s="109">
        <f>[2]Fjärrvärmeproduktion!$N$373</f>
        <v>0</v>
      </c>
      <c r="G22" s="109">
        <f>[2]Fjärrvärmeproduktion!$R$374</f>
        <v>0</v>
      </c>
      <c r="H22" s="129">
        <f>[2]Fjärrvärmeproduktion!$S$375</f>
        <v>0</v>
      </c>
      <c r="I22" s="109">
        <f>[2]Fjärrvärmeproduktion!$N$376</f>
        <v>0</v>
      </c>
      <c r="J22" s="109">
        <f>[2]Fjärrvärmeproduktion!$T$374</f>
        <v>0</v>
      </c>
      <c r="K22" s="109">
        <f>[2]Fjärrvärmeproduktion!U372</f>
        <v>0</v>
      </c>
      <c r="L22" s="109">
        <f>[2]Fjärrvärmeproduktion!V372</f>
        <v>0</v>
      </c>
      <c r="M22" s="129">
        <f>[2]Fjärrvärmeproduktion!$W$375</f>
        <v>0</v>
      </c>
      <c r="N22" s="129">
        <f>[2]Fjärrvärmeproduktion!$X$375</f>
        <v>0</v>
      </c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458 GWh</v>
      </c>
      <c r="T22" s="38"/>
      <c r="U22" s="36"/>
    </row>
    <row r="23" spans="1:34" ht="15.6">
      <c r="A23" s="5" t="s">
        <v>23</v>
      </c>
      <c r="B23" s="111">
        <f>[2]Fjärrvärmeproduktion!$N$378</f>
        <v>0</v>
      </c>
      <c r="C23" s="109"/>
      <c r="D23" s="129">
        <f>[2]Fjärrvärmeproduktion!$N$379</f>
        <v>0</v>
      </c>
      <c r="E23" s="109">
        <f>[2]Fjärrvärmeproduktion!$Q$380</f>
        <v>0</v>
      </c>
      <c r="F23" s="109">
        <f>[2]Fjärrvärmeproduktion!$N$381</f>
        <v>0</v>
      </c>
      <c r="G23" s="109">
        <f>[2]Fjärrvärmeproduktion!$R$382</f>
        <v>0</v>
      </c>
      <c r="H23" s="129">
        <f>[2]Fjärrvärmeproduktion!$S$383</f>
        <v>0</v>
      </c>
      <c r="I23" s="109">
        <f>[2]Fjärrvärmeproduktion!$N$384</f>
        <v>0</v>
      </c>
      <c r="J23" s="109">
        <f>[2]Fjärrvärmeproduktion!$T$382</f>
        <v>0</v>
      </c>
      <c r="K23" s="109">
        <f>[2]Fjärrvärmeproduktion!U380</f>
        <v>0</v>
      </c>
      <c r="L23" s="109">
        <f>[2]Fjärrvärmeproduktion!V380</f>
        <v>0</v>
      </c>
      <c r="M23" s="129">
        <f>[2]Fjärrvärmeproduktion!$W$383</f>
        <v>0</v>
      </c>
      <c r="N23" s="129">
        <f>[2]Fjärrvärmeproduktion!$X$383</f>
        <v>0</v>
      </c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11000</v>
      </c>
      <c r="C24" s="109">
        <f t="shared" ref="C24:O24" si="3">SUM(C18:C23)</f>
        <v>0</v>
      </c>
      <c r="D24" s="146">
        <f t="shared" si="3"/>
        <v>400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46">
        <f t="shared" si="3"/>
        <v>10700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38">
        <f t="shared" si="3"/>
        <v>500</v>
      </c>
      <c r="O24" s="109">
        <f t="shared" si="3"/>
        <v>0</v>
      </c>
      <c r="P24" s="146">
        <f t="shared" si="2"/>
        <v>11600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212 GWh</v>
      </c>
      <c r="T25" s="42">
        <f>C$44</f>
        <v>0.46254541645380814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147 GWh</v>
      </c>
      <c r="T26" s="42">
        <f>D$44</f>
        <v>0.32191553990914695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1421 Orust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50 GWh</v>
      </c>
      <c r="T29" s="42">
        <f>G$44</f>
        <v>0.11015818944827778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74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48 GWh</v>
      </c>
      <c r="T30" s="42">
        <f>H$44</f>
        <v>0.10428914137809284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[2]Slutanvändning!$N$494</f>
        <v>0</v>
      </c>
      <c r="C32" s="118">
        <f>[2]Slutanvändning!$N$495</f>
        <v>10581.166666666666</v>
      </c>
      <c r="D32" s="129">
        <f>[2]Slutanvändning!$N$488</f>
        <v>4769</v>
      </c>
      <c r="E32" s="109">
        <f>[2]Slutanvändning!$Q$489</f>
        <v>0</v>
      </c>
      <c r="F32" s="109">
        <f>[2]Slutanvändning!$N$490</f>
        <v>0</v>
      </c>
      <c r="G32" s="109">
        <f>[2]Slutanvändning!$N$491</f>
        <v>1103</v>
      </c>
      <c r="H32" s="109">
        <f>[2]Slutanvändning!$N$492</f>
        <v>0</v>
      </c>
      <c r="I32" s="109">
        <f>[2]Slutanvändning!$N$493</f>
        <v>0</v>
      </c>
      <c r="J32" s="109">
        <v>0</v>
      </c>
      <c r="K32" s="109">
        <f>[2]Slutanvändning!T489</f>
        <v>0</v>
      </c>
      <c r="L32" s="109">
        <f>[2]Slutanvändning!U489</f>
        <v>0</v>
      </c>
      <c r="M32" s="109"/>
      <c r="N32" s="109">
        <v>0</v>
      </c>
      <c r="O32" s="109">
        <v>0</v>
      </c>
      <c r="P32" s="142">
        <f t="shared" ref="P32:P38" si="4">SUM(B32:N32)</f>
        <v>16453.166666666664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1">
        <f>[2]Slutanvändning!$N$503</f>
        <v>0</v>
      </c>
      <c r="C33" s="118">
        <f>[2]Slutanvändning!$N$504</f>
        <v>17553.833333333332</v>
      </c>
      <c r="D33" s="118">
        <f>[2]Slutanvändning!$N$497</f>
        <v>2416.1666666666679</v>
      </c>
      <c r="E33" s="109">
        <f>[2]Slutanvändning!$Q$498</f>
        <v>0</v>
      </c>
      <c r="F33" s="109">
        <f>[2]Slutanvändning!$N$499</f>
        <v>0</v>
      </c>
      <c r="G33" s="109">
        <f>[2]Slutanvändning!$N$500</f>
        <v>0</v>
      </c>
      <c r="H33" s="109">
        <f>[2]Slutanvändning!$N$501</f>
        <v>0</v>
      </c>
      <c r="I33" s="109">
        <f>[2]Slutanvändning!$N$502</f>
        <v>0</v>
      </c>
      <c r="J33" s="109">
        <v>0</v>
      </c>
      <c r="K33" s="109">
        <f>[2]Slutanvändning!T498</f>
        <v>0</v>
      </c>
      <c r="L33" s="109">
        <f>[2]Slutanvändning!U498</f>
        <v>0</v>
      </c>
      <c r="M33" s="109"/>
      <c r="N33" s="109">
        <v>0</v>
      </c>
      <c r="O33" s="109">
        <v>0</v>
      </c>
      <c r="P33" s="109">
        <f t="shared" si="4"/>
        <v>19970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1">
        <f>[2]Slutanvändning!$N$512</f>
        <v>7500</v>
      </c>
      <c r="C34" s="118">
        <f>[2]Slutanvändning!$N$513</f>
        <v>12627.833333333334</v>
      </c>
      <c r="D34" s="129">
        <f>[2]Slutanvändning!$N$506</f>
        <v>8533</v>
      </c>
      <c r="E34" s="109">
        <f>[2]Slutanvändning!$Q$507</f>
        <v>0</v>
      </c>
      <c r="F34" s="109">
        <f>[2]Slutanvändning!$N$508</f>
        <v>0</v>
      </c>
      <c r="G34" s="109">
        <f>[2]Slutanvändning!$N$509</f>
        <v>0</v>
      </c>
      <c r="H34" s="109">
        <f>[2]Slutanvändning!$N$510</f>
        <v>0</v>
      </c>
      <c r="I34" s="109">
        <f>[2]Slutanvändning!$N$511</f>
        <v>0</v>
      </c>
      <c r="J34" s="109">
        <v>0</v>
      </c>
      <c r="K34" s="109">
        <f>[2]Slutanvändning!T507</f>
        <v>0</v>
      </c>
      <c r="L34" s="109">
        <f>[2]Slutanvändning!U507</f>
        <v>0</v>
      </c>
      <c r="M34" s="109"/>
      <c r="N34" s="109">
        <v>0</v>
      </c>
      <c r="O34" s="109">
        <v>0</v>
      </c>
      <c r="P34" s="142">
        <f t="shared" si="4"/>
        <v>28660.833333333336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[2]Slutanvändning!$N$521</f>
        <v>0</v>
      </c>
      <c r="C35" s="129">
        <f>[2]Slutanvändning!$N$522</f>
        <v>363</v>
      </c>
      <c r="D35" s="129">
        <f>[2]Slutanvändning!$N$515</f>
        <v>124745</v>
      </c>
      <c r="E35" s="109">
        <f>[2]Slutanvändning!$Q$516</f>
        <v>0</v>
      </c>
      <c r="F35" s="109">
        <f>[2]Slutanvändning!$N$517</f>
        <v>0</v>
      </c>
      <c r="G35" s="109">
        <f>[2]Slutanvändning!$N$518</f>
        <v>49349</v>
      </c>
      <c r="H35" s="109">
        <f>[2]Slutanvändning!$N$519</f>
        <v>0</v>
      </c>
      <c r="I35" s="109">
        <f>[2]Slutanvändning!$N$520</f>
        <v>0</v>
      </c>
      <c r="J35" s="109">
        <v>0</v>
      </c>
      <c r="K35" s="109">
        <f>[2]Slutanvändning!T516</f>
        <v>0</v>
      </c>
      <c r="L35" s="109">
        <f>[2]Slutanvändning!U516</f>
        <v>0</v>
      </c>
      <c r="M35" s="109"/>
      <c r="N35" s="109">
        <v>0</v>
      </c>
      <c r="O35" s="109">
        <v>0</v>
      </c>
      <c r="P35" s="109">
        <f>SUM(B35:N35)</f>
        <v>174457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1">
        <f>[2]Slutanvändning!$N$530</f>
        <v>0</v>
      </c>
      <c r="C36" s="118">
        <f>[2]Slutanvändning!$N$531</f>
        <v>21275.166666666668</v>
      </c>
      <c r="D36" s="129">
        <f>[2]Slutanvändning!$N$524</f>
        <v>5522</v>
      </c>
      <c r="E36" s="109">
        <f>[2]Slutanvändning!$Q$525</f>
        <v>0</v>
      </c>
      <c r="F36" s="109">
        <f>[2]Slutanvändning!$N$526</f>
        <v>0</v>
      </c>
      <c r="G36" s="109">
        <f>[2]Slutanvändning!$N$527</f>
        <v>0</v>
      </c>
      <c r="H36" s="109">
        <f>[2]Slutanvändning!$N$528</f>
        <v>0</v>
      </c>
      <c r="I36" s="109">
        <f>[2]Slutanvändning!$N$529</f>
        <v>0</v>
      </c>
      <c r="J36" s="109">
        <v>0</v>
      </c>
      <c r="K36" s="109">
        <f>[2]Slutanvändning!T525</f>
        <v>0</v>
      </c>
      <c r="L36" s="109">
        <f>[2]Slutanvändning!U525</f>
        <v>0</v>
      </c>
      <c r="M36" s="109"/>
      <c r="N36" s="109">
        <v>0</v>
      </c>
      <c r="O36" s="109">
        <v>0</v>
      </c>
      <c r="P36" s="142">
        <f t="shared" si="4"/>
        <v>26797.166666666668</v>
      </c>
      <c r="Q36" s="33"/>
      <c r="R36" s="85" t="str">
        <f>N30</f>
        <v>Solvärme</v>
      </c>
      <c r="S36" s="61" t="str">
        <f>ROUND(N43/1000,0) &amp;" GWh"</f>
        <v>1 GWh</v>
      </c>
      <c r="T36" s="42">
        <f>N$44</f>
        <v>1.0917128106742824E-3</v>
      </c>
      <c r="U36" s="36"/>
    </row>
    <row r="37" spans="1:47" ht="15.6">
      <c r="A37" s="5" t="s">
        <v>37</v>
      </c>
      <c r="B37" s="111">
        <f>[2]Slutanvändning!$N$539</f>
        <v>100</v>
      </c>
      <c r="C37" s="118">
        <f>[2]Slutanvändning!$N$540</f>
        <v>91292.766666666677</v>
      </c>
      <c r="D37" s="118">
        <f>[2]Slutanvändning!$N$533</f>
        <v>862.2333333333263</v>
      </c>
      <c r="E37" s="109">
        <f>[2]Slutanvändning!$Q$534</f>
        <v>0</v>
      </c>
      <c r="F37" s="109">
        <f>[2]Slutanvändning!$N$535</f>
        <v>0</v>
      </c>
      <c r="G37" s="109">
        <f>[2]Slutanvändning!$N$536</f>
        <v>0</v>
      </c>
      <c r="H37" s="109">
        <f>[2]Slutanvändning!$N$537</f>
        <v>37064</v>
      </c>
      <c r="I37" s="109">
        <f>[2]Slutanvändning!$N$538</f>
        <v>0</v>
      </c>
      <c r="J37" s="109">
        <v>0</v>
      </c>
      <c r="K37" s="109">
        <f>[2]Slutanvändning!T534</f>
        <v>0</v>
      </c>
      <c r="L37" s="109">
        <f>[2]Slutanvändning!U534</f>
        <v>0</v>
      </c>
      <c r="M37" s="109"/>
      <c r="N37" s="109">
        <v>0</v>
      </c>
      <c r="O37" s="109">
        <v>0</v>
      </c>
      <c r="P37" s="142">
        <f t="shared" si="4"/>
        <v>129319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[2]Slutanvändning!$N$548</f>
        <v>2100</v>
      </c>
      <c r="C38" s="118">
        <f>[2]Slutanvändning!$N$549</f>
        <v>8357.2000000000007</v>
      </c>
      <c r="D38" s="118">
        <f>[2]Slutanvändning!$N$542</f>
        <v>188.6</v>
      </c>
      <c r="E38" s="109">
        <f>[2]Slutanvändning!$Q$543</f>
        <v>0</v>
      </c>
      <c r="F38" s="109">
        <f>[2]Slutanvändning!$N$544</f>
        <v>0</v>
      </c>
      <c r="G38" s="109">
        <f>[2]Slutanvändning!$N$545</f>
        <v>0</v>
      </c>
      <c r="H38" s="109">
        <f>[2]Slutanvändning!$N$546</f>
        <v>0</v>
      </c>
      <c r="I38" s="109">
        <f>[2]Slutanvändning!$N$547</f>
        <v>0</v>
      </c>
      <c r="J38" s="109">
        <v>0</v>
      </c>
      <c r="K38" s="109">
        <f>[2]Slutanvändning!T543</f>
        <v>0</v>
      </c>
      <c r="L38" s="109">
        <f>[2]Slutanvändning!U543</f>
        <v>0</v>
      </c>
      <c r="M38" s="109"/>
      <c r="N38" s="109">
        <v>0</v>
      </c>
      <c r="O38" s="109">
        <v>0</v>
      </c>
      <c r="P38" s="142">
        <f t="shared" si="4"/>
        <v>10645.800000000001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[2]Slutanvändning!$N$557</f>
        <v>0</v>
      </c>
      <c r="C39" s="118">
        <f>[2]Slutanvändning!$N$558</f>
        <v>34100.800000000003</v>
      </c>
      <c r="D39" s="129">
        <f>[2]Slutanvändning!$N$551</f>
        <v>0</v>
      </c>
      <c r="E39" s="109">
        <f>[2]Slutanvändning!$Q$552</f>
        <v>0</v>
      </c>
      <c r="F39" s="109">
        <f>[2]Slutanvändning!$N$553</f>
        <v>0</v>
      </c>
      <c r="G39" s="109">
        <f>[2]Slutanvändning!$N$554</f>
        <v>0</v>
      </c>
      <c r="H39" s="109">
        <f>[2]Slutanvändning!$N$555</f>
        <v>0</v>
      </c>
      <c r="I39" s="109">
        <f>[2]Slutanvändning!$N$556</f>
        <v>0</v>
      </c>
      <c r="J39" s="109">
        <v>0</v>
      </c>
      <c r="K39" s="109">
        <f>[2]Slutanvändning!T552</f>
        <v>0</v>
      </c>
      <c r="L39" s="109">
        <f>[2]Slutanvändning!U552</f>
        <v>0</v>
      </c>
      <c r="M39" s="109"/>
      <c r="N39" s="109">
        <v>0</v>
      </c>
      <c r="O39" s="109">
        <v>0</v>
      </c>
      <c r="P39" s="142">
        <f>SUM(B39:N39)</f>
        <v>34100.800000000003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9700</v>
      </c>
      <c r="C40" s="142">
        <f t="shared" ref="C40:O40" si="5">SUM(C32:C39)</f>
        <v>196151.76666666666</v>
      </c>
      <c r="D40" s="109">
        <f t="shared" si="5"/>
        <v>147036</v>
      </c>
      <c r="E40" s="109">
        <f t="shared" si="5"/>
        <v>0</v>
      </c>
      <c r="F40" s="109">
        <f>SUM(F32:F39)</f>
        <v>0</v>
      </c>
      <c r="G40" s="109">
        <f t="shared" si="5"/>
        <v>50452</v>
      </c>
      <c r="H40" s="109">
        <f t="shared" si="5"/>
        <v>37064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6">
        <f>SUM(B40:N40)</f>
        <v>440403.76666666666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17 GWh</v>
      </c>
      <c r="T41" s="64"/>
    </row>
    <row r="42" spans="1:47">
      <c r="A42" s="46" t="s">
        <v>43</v>
      </c>
      <c r="B42" s="113">
        <f>B39+B38+B37</f>
        <v>2200</v>
      </c>
      <c r="C42" s="113">
        <f>C39+C38+C37</f>
        <v>133750.76666666666</v>
      </c>
      <c r="D42" s="113">
        <f>D39+D38+D37</f>
        <v>1050.8333333333262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37064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174065.6</v>
      </c>
      <c r="Q42" s="34"/>
      <c r="R42" s="41" t="s">
        <v>41</v>
      </c>
      <c r="S42" s="11" t="str">
        <f>ROUND(P42/1000,0) &amp;" GWh"</f>
        <v>174 GWh</v>
      </c>
      <c r="T42" s="42">
        <f>P42/P40</f>
        <v>0.39524094291352185</v>
      </c>
    </row>
    <row r="43" spans="1:47">
      <c r="A43" s="47" t="s">
        <v>45</v>
      </c>
      <c r="B43" s="115"/>
      <c r="C43" s="116">
        <f>C40+C24-C7+C46</f>
        <v>211843.908</v>
      </c>
      <c r="D43" s="116">
        <f t="shared" ref="D43:O43" si="7">D11+D24+D40</f>
        <v>147436</v>
      </c>
      <c r="E43" s="116">
        <f t="shared" si="7"/>
        <v>0</v>
      </c>
      <c r="F43" s="116">
        <f t="shared" si="7"/>
        <v>0</v>
      </c>
      <c r="G43" s="116">
        <f t="shared" si="7"/>
        <v>50452</v>
      </c>
      <c r="H43" s="116">
        <f t="shared" si="7"/>
        <v>47764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>N11+N24+N40</f>
        <v>500</v>
      </c>
      <c r="O43" s="116">
        <f t="shared" si="7"/>
        <v>0</v>
      </c>
      <c r="P43" s="117">
        <f>SUM(C43:O43)</f>
        <v>457995.908</v>
      </c>
      <c r="Q43" s="34"/>
      <c r="R43" s="41" t="s">
        <v>42</v>
      </c>
      <c r="S43" s="11" t="str">
        <f>ROUND(P36/1000,0) &amp;" GWh"</f>
        <v>27 GWh</v>
      </c>
      <c r="T43" s="63">
        <f>P36/P40</f>
        <v>6.0846815342859996E-2</v>
      </c>
    </row>
    <row r="44" spans="1:47">
      <c r="A44" s="47" t="s">
        <v>46</v>
      </c>
      <c r="B44" s="97"/>
      <c r="C44" s="104">
        <f>C43/$P$43</f>
        <v>0.46254541645380814</v>
      </c>
      <c r="D44" s="104">
        <f t="shared" ref="D44:P44" si="8">D43/$P$43</f>
        <v>0.32191553990914695</v>
      </c>
      <c r="E44" s="104">
        <f t="shared" si="8"/>
        <v>0</v>
      </c>
      <c r="F44" s="104">
        <f t="shared" si="8"/>
        <v>0</v>
      </c>
      <c r="G44" s="104">
        <f t="shared" si="8"/>
        <v>0.11015818944827778</v>
      </c>
      <c r="H44" s="104">
        <f t="shared" si="8"/>
        <v>0.10428914137809284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1.0917128106742824E-3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29 GWh</v>
      </c>
      <c r="T44" s="42">
        <f>P34/P40</f>
        <v>6.5078538156614324E-2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16 GWh</v>
      </c>
      <c r="T45" s="42">
        <f>P32/P40</f>
        <v>3.7359277808174961E-2</v>
      </c>
      <c r="U45" s="36"/>
    </row>
    <row r="46" spans="1:47">
      <c r="A46" s="48" t="s">
        <v>49</v>
      </c>
      <c r="B46" s="68">
        <f>B24-B40</f>
        <v>1300</v>
      </c>
      <c r="C46" s="68">
        <f>(C40+C24)*0.08</f>
        <v>15692.141333333333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20 GWh</v>
      </c>
      <c r="T46" s="63">
        <f>P33/P40</f>
        <v>4.5344752955110208E-2</v>
      </c>
      <c r="U46" s="36"/>
    </row>
    <row r="47" spans="1:47">
      <c r="A47" s="48" t="s">
        <v>51</v>
      </c>
      <c r="B47" s="98">
        <f>B46/B24</f>
        <v>0.11818181818181818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174 GWh</v>
      </c>
      <c r="T47" s="63">
        <f>P35/P40</f>
        <v>0.39612967282371864</v>
      </c>
    </row>
    <row r="48" spans="1:47" ht="15" thickBot="1">
      <c r="A48" s="13"/>
      <c r="B48" s="99"/>
      <c r="C48" s="101"/>
      <c r="D48" s="101"/>
      <c r="E48" s="101"/>
      <c r="F48" s="102"/>
      <c r="G48" s="101"/>
      <c r="H48" s="101"/>
      <c r="I48" s="102"/>
      <c r="J48" s="101"/>
      <c r="K48" s="101"/>
      <c r="L48" s="101"/>
      <c r="M48" s="101"/>
      <c r="N48" s="102"/>
      <c r="O48" s="102"/>
      <c r="P48" s="102"/>
      <c r="Q48" s="87"/>
      <c r="R48" s="69" t="s">
        <v>50</v>
      </c>
      <c r="S48" s="11" t="str">
        <f>ROUND(P40/1000,0) &amp;" GWh"</f>
        <v>440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1"/>
      <c r="D49" s="101"/>
      <c r="E49" s="101"/>
      <c r="F49" s="102"/>
      <c r="G49" s="101"/>
      <c r="H49" s="101"/>
      <c r="I49" s="102"/>
      <c r="J49" s="101"/>
      <c r="K49" s="101"/>
      <c r="L49" s="101"/>
      <c r="M49" s="101"/>
      <c r="N49" s="102"/>
      <c r="O49" s="102"/>
      <c r="P49" s="102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105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[2]Solceller!$C$5</f>
        <v>161.5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105">
        <f>[2]Elproduktion!$N$82</f>
        <v>0</v>
      </c>
      <c r="D7" s="90">
        <f>[2]Elproduktion!$N$83</f>
        <v>0</v>
      </c>
      <c r="E7" s="90">
        <f>[2]Elproduktion!$Q$84</f>
        <v>0</v>
      </c>
      <c r="F7" s="90">
        <f>[2]Elproduktion!$N$85</f>
        <v>0</v>
      </c>
      <c r="G7" s="90">
        <f>[2]Elproduktion!$R$86</f>
        <v>0</v>
      </c>
      <c r="H7" s="90">
        <f>[2]Elproduktion!$S$87</f>
        <v>0</v>
      </c>
      <c r="I7" s="90">
        <f>[2]Elproduktion!$N$88</f>
        <v>0</v>
      </c>
      <c r="J7" s="90">
        <f>[2]Elproduktion!$T$86</f>
        <v>0</v>
      </c>
      <c r="K7" s="90">
        <f>[2]Elproduktion!U84</f>
        <v>0</v>
      </c>
      <c r="L7" s="90">
        <f>[2]Elproduktion!V84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105">
        <f>[2]Elproduktion!$N$90</f>
        <v>0</v>
      </c>
      <c r="D8" s="90">
        <f>[2]Elproduktion!$N$91</f>
        <v>0</v>
      </c>
      <c r="E8" s="90">
        <f>[2]Elproduktion!$Q$92</f>
        <v>0</v>
      </c>
      <c r="F8" s="90">
        <f>[2]Elproduktion!$N$93</f>
        <v>0</v>
      </c>
      <c r="G8" s="90">
        <f>[2]Elproduktion!$R$94</f>
        <v>0</v>
      </c>
      <c r="H8" s="90">
        <f>[2]Elproduktion!$S$95</f>
        <v>0</v>
      </c>
      <c r="I8" s="90">
        <f>[2]Elproduktion!$N$96</f>
        <v>0</v>
      </c>
      <c r="J8" s="90">
        <f>[2]Elproduktion!$T$94</f>
        <v>0</v>
      </c>
      <c r="K8" s="90">
        <f>[2]Elproduktion!U92</f>
        <v>0</v>
      </c>
      <c r="L8" s="90">
        <f>[2]Elproduktion!V92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148">
        <f>[2]Elproduktion!$N$98</f>
        <v>8300</v>
      </c>
      <c r="D9" s="90">
        <f>[2]Elproduktion!$N$99</f>
        <v>0</v>
      </c>
      <c r="E9" s="90">
        <f>[2]Elproduktion!$Q$100</f>
        <v>0</v>
      </c>
      <c r="F9" s="90">
        <f>[2]Elproduktion!$N$101</f>
        <v>0</v>
      </c>
      <c r="G9" s="90">
        <f>[2]Elproduktion!$R$102</f>
        <v>0</v>
      </c>
      <c r="H9" s="90">
        <f>[2]Elproduktion!$S$103</f>
        <v>0</v>
      </c>
      <c r="I9" s="90">
        <f>[2]Elproduktion!$N$104</f>
        <v>0</v>
      </c>
      <c r="J9" s="90">
        <f>[2]Elproduktion!$T$102</f>
        <v>0</v>
      </c>
      <c r="K9" s="90">
        <f>[2]Elproduktion!U100</f>
        <v>0</v>
      </c>
      <c r="L9" s="90">
        <f>[2]Elproduktion!V100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105">
        <f>[2]Elproduktion!$N$106</f>
        <v>0</v>
      </c>
      <c r="D10" s="90">
        <f>[2]Elproduktion!$N$107</f>
        <v>0</v>
      </c>
      <c r="E10" s="90">
        <f>[2]Elproduktion!$Q$108</f>
        <v>0</v>
      </c>
      <c r="F10" s="90">
        <f>[2]Elproduktion!$N$109</f>
        <v>0</v>
      </c>
      <c r="G10" s="90">
        <f>[2]Elproduktion!$R$110</f>
        <v>0</v>
      </c>
      <c r="H10" s="90">
        <f>[2]Elproduktion!$S$111</f>
        <v>0</v>
      </c>
      <c r="I10" s="90">
        <f>[2]Elproduktion!$N$112</f>
        <v>0</v>
      </c>
      <c r="J10" s="90">
        <f>[2]Elproduktion!$T$110</f>
        <v>0</v>
      </c>
      <c r="K10" s="90">
        <f>[2]Elproduktion!U108</f>
        <v>0</v>
      </c>
      <c r="L10" s="90">
        <f>[2]Elproduktion!V108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151">
        <f>SUM(C5:C10)</f>
        <v>8461.5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1402 Partille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[2]Fjärrvärmeproduktion!$N$114</f>
        <v>0</v>
      </c>
      <c r="C18" s="109"/>
      <c r="D18" s="109">
        <f>[2]Fjärrvärmeproduktion!$N$115</f>
        <v>0</v>
      </c>
      <c r="E18" s="109">
        <f>[2]Fjärrvärmeproduktion!$Q$116</f>
        <v>0</v>
      </c>
      <c r="F18" s="109">
        <f>[2]Fjärrvärmeproduktion!$N$117</f>
        <v>0</v>
      </c>
      <c r="G18" s="109">
        <f>[2]Fjärrvärmeproduktion!$R$118</f>
        <v>0</v>
      </c>
      <c r="H18" s="109">
        <f>[2]Fjärrvärmeproduktion!$S$119</f>
        <v>0</v>
      </c>
      <c r="I18" s="109">
        <f>[2]Fjärrvärmeproduktion!$N$120</f>
        <v>0</v>
      </c>
      <c r="J18" s="109">
        <f>[2]Fjärrvärmeproduktion!$T$118</f>
        <v>0</v>
      </c>
      <c r="K18" s="109">
        <f>[2]Fjärrvärmeproduktion!U116</f>
        <v>0</v>
      </c>
      <c r="L18" s="109">
        <f>[2]Fjärrvärmeproduktion!V116</f>
        <v>0</v>
      </c>
      <c r="M18" s="109">
        <f>[2]Fjärrvärmeproduktion!$W$119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[2]Fjärrvärmeproduktion!$N$122</f>
        <v>91</v>
      </c>
      <c r="C19" s="109"/>
      <c r="D19" s="109">
        <f>[2]Fjärrvärmeproduktion!$N$123</f>
        <v>100</v>
      </c>
      <c r="E19" s="109">
        <f>[2]Fjärrvärmeproduktion!$Q$124</f>
        <v>0</v>
      </c>
      <c r="F19" s="109">
        <f>[2]Fjärrvärmeproduktion!$N$125</f>
        <v>0</v>
      </c>
      <c r="G19" s="109">
        <f>[2]Fjärrvärmeproduktion!$R$126</f>
        <v>0</v>
      </c>
      <c r="H19" s="109">
        <f>[2]Fjärrvärmeproduktion!$S$127</f>
        <v>0</v>
      </c>
      <c r="I19" s="109">
        <f>[2]Fjärrvärmeproduktion!$N$128</f>
        <v>0</v>
      </c>
      <c r="J19" s="109">
        <f>[2]Fjärrvärmeproduktion!$T$126</f>
        <v>0</v>
      </c>
      <c r="K19" s="109">
        <f>[2]Fjärrvärmeproduktion!U124</f>
        <v>0</v>
      </c>
      <c r="L19" s="109">
        <f>[2]Fjärrvärmeproduktion!V124</f>
        <v>0</v>
      </c>
      <c r="M19" s="109">
        <f>[2]Fjärrvärmeproduktion!$W$127</f>
        <v>0</v>
      </c>
      <c r="N19" s="109"/>
      <c r="O19" s="109"/>
      <c r="P19" s="109">
        <f t="shared" ref="P19:P24" si="2">SUM(C19:O19)</f>
        <v>100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[2]Fjärrvärmeproduktion!$N$130</f>
        <v>0</v>
      </c>
      <c r="C20" s="109"/>
      <c r="D20" s="109">
        <f>[2]Fjärrvärmeproduktion!$N$131</f>
        <v>0</v>
      </c>
      <c r="E20" s="109">
        <f>[2]Fjärrvärmeproduktion!$Q$132</f>
        <v>0</v>
      </c>
      <c r="F20" s="109">
        <f>[2]Fjärrvärmeproduktion!$N$133</f>
        <v>0</v>
      </c>
      <c r="G20" s="109">
        <f>[2]Fjärrvärmeproduktion!$R$134</f>
        <v>0</v>
      </c>
      <c r="H20" s="109">
        <f>[2]Fjärrvärmeproduktion!$S$135</f>
        <v>0</v>
      </c>
      <c r="I20" s="109">
        <f>[2]Fjärrvärmeproduktion!$N$136</f>
        <v>0</v>
      </c>
      <c r="J20" s="109">
        <f>[2]Fjärrvärmeproduktion!$T$134</f>
        <v>0</v>
      </c>
      <c r="K20" s="109">
        <f>[2]Fjärrvärmeproduktion!U132</f>
        <v>0</v>
      </c>
      <c r="L20" s="109">
        <f>[2]Fjärrvärmeproduktion!V132</f>
        <v>0</v>
      </c>
      <c r="M20" s="109">
        <f>[2]Fjärrvärmeproduktion!$W$135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[2]Fjärrvärmeproduktion!$N$138</f>
        <v>0</v>
      </c>
      <c r="C21" s="109"/>
      <c r="D21" s="109">
        <f>[2]Fjärrvärmeproduktion!$N$139</f>
        <v>0</v>
      </c>
      <c r="E21" s="109">
        <f>[2]Fjärrvärmeproduktion!$Q$140</f>
        <v>0</v>
      </c>
      <c r="F21" s="109">
        <f>[2]Fjärrvärmeproduktion!$N$141</f>
        <v>0</v>
      </c>
      <c r="G21" s="109">
        <f>[2]Fjärrvärmeproduktion!$R$142</f>
        <v>0</v>
      </c>
      <c r="H21" s="109">
        <f>[2]Fjärrvärmeproduktion!$S$143</f>
        <v>0</v>
      </c>
      <c r="I21" s="109">
        <f>[2]Fjärrvärmeproduktion!$N$144</f>
        <v>0</v>
      </c>
      <c r="J21" s="109">
        <f>[2]Fjärrvärmeproduktion!$T$142</f>
        <v>0</v>
      </c>
      <c r="K21" s="109">
        <f>[2]Fjärrvärmeproduktion!U140</f>
        <v>0</v>
      </c>
      <c r="L21" s="109">
        <f>[2]Fjärrvärmeproduktion!V140</f>
        <v>0</v>
      </c>
      <c r="M21" s="109">
        <f>[2]Fjärrvärmeproduktion!$W$143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[2]Fjärrvärmeproduktion!$N$146</f>
        <v>0</v>
      </c>
      <c r="C22" s="109"/>
      <c r="D22" s="109">
        <f>[2]Fjärrvärmeproduktion!$N$147</f>
        <v>0</v>
      </c>
      <c r="E22" s="109">
        <f>[2]Fjärrvärmeproduktion!$Q$148</f>
        <v>0</v>
      </c>
      <c r="F22" s="109">
        <f>[2]Fjärrvärmeproduktion!$N$149</f>
        <v>0</v>
      </c>
      <c r="G22" s="109">
        <f>[2]Fjärrvärmeproduktion!$R$150</f>
        <v>0</v>
      </c>
      <c r="H22" s="109">
        <f>[2]Fjärrvärmeproduktion!$S$151</f>
        <v>0</v>
      </c>
      <c r="I22" s="109">
        <f>[2]Fjärrvärmeproduktion!$N$152</f>
        <v>0</v>
      </c>
      <c r="J22" s="109">
        <f>[2]Fjärrvärmeproduktion!$T$150</f>
        <v>0</v>
      </c>
      <c r="K22" s="109">
        <f>[2]Fjärrvärmeproduktion!U148</f>
        <v>0</v>
      </c>
      <c r="L22" s="109">
        <f>[2]Fjärrvärmeproduktion!V148</f>
        <v>0</v>
      </c>
      <c r="M22" s="109">
        <f>[2]Fjärrvärmeproduktion!$W$151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455 GWh</v>
      </c>
      <c r="T22" s="38"/>
      <c r="U22" s="36"/>
    </row>
    <row r="23" spans="1:34" ht="15.6">
      <c r="A23" s="5" t="s">
        <v>23</v>
      </c>
      <c r="B23" s="118">
        <f>[2]Fjärrvärmeproduktion!$N$154</f>
        <v>0</v>
      </c>
      <c r="C23" s="109"/>
      <c r="D23" s="109">
        <f>[2]Fjärrvärmeproduktion!$N$155</f>
        <v>0</v>
      </c>
      <c r="E23" s="109">
        <f>[2]Fjärrvärmeproduktion!$Q$156</f>
        <v>0</v>
      </c>
      <c r="F23" s="109">
        <f>[2]Fjärrvärmeproduktion!$N$157</f>
        <v>0</v>
      </c>
      <c r="G23" s="109">
        <f>[2]Fjärrvärmeproduktion!$R$158</f>
        <v>0</v>
      </c>
      <c r="H23" s="109">
        <f>[2]Fjärrvärmeproduktion!$S$159</f>
        <v>0</v>
      </c>
      <c r="I23" s="109">
        <f>[2]Fjärrvärmeproduktion!$N$160</f>
        <v>0</v>
      </c>
      <c r="J23" s="109">
        <f>[2]Fjärrvärmeproduktion!$T$158</f>
        <v>0</v>
      </c>
      <c r="K23" s="109">
        <f>[2]Fjärrvärmeproduktion!U156</f>
        <v>0</v>
      </c>
      <c r="L23" s="109">
        <f>[2]Fjärrvärmeproduktion!V156</f>
        <v>0</v>
      </c>
      <c r="M23" s="109">
        <f>[2]Fjärrvärmeproduktion!$W$159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91</v>
      </c>
      <c r="C24" s="109">
        <f t="shared" ref="C24:O24" si="3">SUM(C18:C23)</f>
        <v>0</v>
      </c>
      <c r="D24" s="109">
        <f t="shared" si="3"/>
        <v>100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100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240 GWh</v>
      </c>
      <c r="T25" s="42">
        <f>C$44</f>
        <v>0.52639105061783475</v>
      </c>
      <c r="U25" s="36"/>
    </row>
    <row r="26" spans="1:34" ht="15.6">
      <c r="A26" s="6" t="s">
        <v>127</v>
      </c>
      <c r="B26" s="129">
        <f>'FV imp-exp'!B4</f>
        <v>168000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174 GWh</v>
      </c>
      <c r="T26" s="42">
        <f>D$44</f>
        <v>0.38204484528657207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1.9762984720138569E-5</v>
      </c>
      <c r="U28" s="36"/>
    </row>
    <row r="29" spans="1:34" ht="15.6">
      <c r="A29" s="79" t="str">
        <f>A2</f>
        <v>1402 Partille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35 GWh</v>
      </c>
      <c r="T29" s="42">
        <f>G$44</f>
        <v>7.7047093875055775E-2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 GWh</v>
      </c>
      <c r="T30" s="42">
        <f>H$44</f>
        <v>1.4497247235817204E-2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[2]Slutanvändning!$N$170</f>
        <v>0</v>
      </c>
      <c r="C32" s="90">
        <f>[2]Slutanvändning!$N$171</f>
        <v>331</v>
      </c>
      <c r="D32" s="90">
        <f>[2]Slutanvändning!$N$164</f>
        <v>0</v>
      </c>
      <c r="E32" s="90">
        <f>[2]Slutanvändning!$Q$165</f>
        <v>0</v>
      </c>
      <c r="F32" s="105">
        <f>[2]Slutanvändning!$N$166</f>
        <v>0</v>
      </c>
      <c r="G32" s="90">
        <f>[2]Slutanvändning!$N$167</f>
        <v>0</v>
      </c>
      <c r="H32" s="105">
        <f>[2]Slutanvändning!$N$168</f>
        <v>0</v>
      </c>
      <c r="I32" s="90">
        <f>[2]Slutanvändning!$N$169</f>
        <v>0</v>
      </c>
      <c r="J32" s="90">
        <v>0</v>
      </c>
      <c r="K32" s="90">
        <f>[2]Slutanvändning!T165</f>
        <v>0</v>
      </c>
      <c r="L32" s="90">
        <f>[2]Slutanvändning!U165</f>
        <v>0</v>
      </c>
      <c r="M32" s="90"/>
      <c r="N32" s="90">
        <v>0</v>
      </c>
      <c r="O32" s="90">
        <v>0</v>
      </c>
      <c r="P32" s="90">
        <f t="shared" ref="P32:P38" si="4">SUM(B32:N32)</f>
        <v>331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45">
        <f>[2]Slutanvändning!$N$179</f>
        <v>6451.175938209004</v>
      </c>
      <c r="C33" s="90">
        <f>[2]Slutanvändning!$N$180</f>
        <v>19982</v>
      </c>
      <c r="D33" s="145">
        <f>[2]Slutanvändning!$N$173</f>
        <v>3845</v>
      </c>
      <c r="E33" s="90">
        <f>[2]Slutanvändning!$Q$174</f>
        <v>0</v>
      </c>
      <c r="F33" s="125">
        <f>[2]Slutanvändning!$N$175</f>
        <v>9</v>
      </c>
      <c r="G33" s="90">
        <f>[2]Slutanvändning!$N$176</f>
        <v>0</v>
      </c>
      <c r="H33" s="125">
        <f>[2]Slutanvändning!$N$177</f>
        <v>0</v>
      </c>
      <c r="I33" s="90">
        <f>[2]Slutanvändning!$N$178</f>
        <v>0</v>
      </c>
      <c r="J33" s="90">
        <v>0</v>
      </c>
      <c r="K33" s="90">
        <f>[2]Slutanvändning!T174</f>
        <v>0</v>
      </c>
      <c r="L33" s="90">
        <f>[2]Slutanvändning!U174</f>
        <v>0</v>
      </c>
      <c r="M33" s="90"/>
      <c r="N33" s="90">
        <v>0</v>
      </c>
      <c r="O33" s="90">
        <v>0</v>
      </c>
      <c r="P33" s="151">
        <f t="shared" si="4"/>
        <v>30287.175938209002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45">
        <f>[2]Slutanvändning!$N$188</f>
        <v>12941.737437855665</v>
      </c>
      <c r="C34" s="90">
        <f>[2]Slutanvändning!$N$189</f>
        <v>6985</v>
      </c>
      <c r="D34" s="90">
        <f>[2]Slutanvändning!$N$182</f>
        <v>0</v>
      </c>
      <c r="E34" s="90">
        <f>[2]Slutanvändning!$Q$183</f>
        <v>0</v>
      </c>
      <c r="F34" s="105">
        <f>[2]Slutanvändning!$N$184</f>
        <v>0</v>
      </c>
      <c r="G34" s="90">
        <f>[2]Slutanvändning!$N$185</f>
        <v>0</v>
      </c>
      <c r="H34" s="105">
        <f>[2]Slutanvändning!$N$186</f>
        <v>0</v>
      </c>
      <c r="I34" s="90">
        <f>[2]Slutanvändning!$N$187</f>
        <v>0</v>
      </c>
      <c r="J34" s="90">
        <v>0</v>
      </c>
      <c r="K34" s="90">
        <f>[2]Slutanvändning!T183</f>
        <v>0</v>
      </c>
      <c r="L34" s="90">
        <f>[2]Slutanvändning!U183</f>
        <v>0</v>
      </c>
      <c r="M34" s="90"/>
      <c r="N34" s="90">
        <v>0</v>
      </c>
      <c r="O34" s="90">
        <v>0</v>
      </c>
      <c r="P34" s="145">
        <f t="shared" si="4"/>
        <v>19926.737437855663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[2]Slutanvändning!$N$197</f>
        <v>0</v>
      </c>
      <c r="C35" s="90">
        <f>[2]Slutanvändning!$N$198</f>
        <v>739</v>
      </c>
      <c r="D35" s="90">
        <f>[2]Slutanvändning!$N$191</f>
        <v>169347</v>
      </c>
      <c r="E35" s="90">
        <f>[2]Slutanvändning!$Q$192</f>
        <v>0</v>
      </c>
      <c r="F35" s="105">
        <f>[2]Slutanvändning!$N$193</f>
        <v>0</v>
      </c>
      <c r="G35" s="90">
        <f>[2]Slutanvändning!$N$194</f>
        <v>35087</v>
      </c>
      <c r="H35" s="105">
        <f>[2]Slutanvändning!$N$195</f>
        <v>0</v>
      </c>
      <c r="I35" s="90">
        <f>[2]Slutanvändning!$N$196</f>
        <v>0</v>
      </c>
      <c r="J35" s="90">
        <v>0</v>
      </c>
      <c r="K35" s="90">
        <f>[2]Slutanvändning!T192</f>
        <v>0</v>
      </c>
      <c r="L35" s="90">
        <f>[2]Slutanvändning!U192</f>
        <v>0</v>
      </c>
      <c r="M35" s="90"/>
      <c r="N35" s="90">
        <v>0</v>
      </c>
      <c r="O35" s="90">
        <v>0</v>
      </c>
      <c r="P35" s="90">
        <f>SUM(B35:N35)</f>
        <v>205173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45">
        <f>[2]Slutanvändning!$N$206</f>
        <v>16707.086623935335</v>
      </c>
      <c r="C36" s="90">
        <f>[2]Slutanvändning!$N$207</f>
        <v>86981</v>
      </c>
      <c r="D36" s="90">
        <f>[2]Slutanvändning!$N$200</f>
        <v>355</v>
      </c>
      <c r="E36" s="90">
        <f>[2]Slutanvändning!$Q$201</f>
        <v>0</v>
      </c>
      <c r="F36" s="105">
        <f>[2]Slutanvändning!$N$202</f>
        <v>0</v>
      </c>
      <c r="G36" s="90">
        <f>[2]Slutanvändning!$N$203</f>
        <v>0</v>
      </c>
      <c r="H36" s="105">
        <f>[2]Slutanvändning!$N$204</f>
        <v>0</v>
      </c>
      <c r="I36" s="90">
        <f>[2]Slutanvändning!$N$205</f>
        <v>0</v>
      </c>
      <c r="J36" s="90">
        <v>0</v>
      </c>
      <c r="K36" s="90">
        <f>[2]Slutanvändning!T201</f>
        <v>0</v>
      </c>
      <c r="L36" s="90">
        <f>[2]Slutanvändning!U201</f>
        <v>0</v>
      </c>
      <c r="M36" s="90"/>
      <c r="N36" s="90">
        <v>0</v>
      </c>
      <c r="O36" s="90">
        <v>0</v>
      </c>
      <c r="P36" s="145">
        <f t="shared" si="4"/>
        <v>104043.08662393533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6">
        <f>[2]Slutanvändning!$N$215</f>
        <v>36900</v>
      </c>
      <c r="C37" s="90">
        <f>[2]Slutanvändning!$N$216</f>
        <v>88529</v>
      </c>
      <c r="D37" s="145">
        <f>[2]Slutanvändning!$N$209</f>
        <v>335</v>
      </c>
      <c r="E37" s="90">
        <f>[2]Slutanvändning!$Q$210</f>
        <v>0</v>
      </c>
      <c r="F37" s="105">
        <f>[2]Slutanvändning!$N$211</f>
        <v>0</v>
      </c>
      <c r="G37" s="90">
        <f>[2]Slutanvändning!$N$212</f>
        <v>0</v>
      </c>
      <c r="H37" s="120">
        <f>[2]Slutanvändning!$N$213</f>
        <v>6602</v>
      </c>
      <c r="I37" s="90">
        <f>[2]Slutanvändning!$N$214</f>
        <v>0</v>
      </c>
      <c r="J37" s="90">
        <v>0</v>
      </c>
      <c r="K37" s="90">
        <f>[2]Slutanvändning!T210</f>
        <v>0</v>
      </c>
      <c r="L37" s="90">
        <f>[2]Slutanvändning!U210</f>
        <v>0</v>
      </c>
      <c r="M37" s="90"/>
      <c r="N37" s="90">
        <v>0</v>
      </c>
      <c r="O37" s="90">
        <v>0</v>
      </c>
      <c r="P37" s="151">
        <f t="shared" si="4"/>
        <v>132366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6">
        <f>[2]Slutanvändning!$N$224</f>
        <v>79200</v>
      </c>
      <c r="C38" s="90">
        <f>[2]Slutanvändning!$N$225</f>
        <v>18325</v>
      </c>
      <c r="D38" s="90">
        <f>[2]Slutanvändning!$N$218</f>
        <v>0</v>
      </c>
      <c r="E38" s="90">
        <f>[2]Slutanvändning!$Q$219</f>
        <v>0</v>
      </c>
      <c r="F38" s="105">
        <f>[2]Slutanvändning!$N$220</f>
        <v>0</v>
      </c>
      <c r="G38" s="90">
        <f>[2]Slutanvändning!$N$221</f>
        <v>0</v>
      </c>
      <c r="H38" s="105">
        <f>[2]Slutanvändning!$N$222</f>
        <v>0</v>
      </c>
      <c r="I38" s="90">
        <f>[2]Slutanvändning!$N$223</f>
        <v>0</v>
      </c>
      <c r="J38" s="90">
        <v>0</v>
      </c>
      <c r="K38" s="90">
        <f>[2]Slutanvändning!T219</f>
        <v>0</v>
      </c>
      <c r="L38" s="90">
        <f>[2]Slutanvändning!U219</f>
        <v>0</v>
      </c>
      <c r="M38" s="90"/>
      <c r="N38" s="90">
        <v>0</v>
      </c>
      <c r="O38" s="90">
        <v>0</v>
      </c>
      <c r="P38" s="151">
        <f t="shared" si="4"/>
        <v>97525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[2]Slutanvändning!$N$233</f>
        <v>0</v>
      </c>
      <c r="C39" s="90">
        <f>[2]Slutanvändning!$N$234</f>
        <v>88</v>
      </c>
      <c r="D39" s="90">
        <f>[2]Slutanvändning!$N$227</f>
        <v>0</v>
      </c>
      <c r="E39" s="90">
        <f>[2]Slutanvändning!$Q$228</f>
        <v>0</v>
      </c>
      <c r="F39" s="105">
        <f>[2]Slutanvändning!$N$229</f>
        <v>0</v>
      </c>
      <c r="G39" s="90">
        <f>[2]Slutanvändning!$N$230</f>
        <v>0</v>
      </c>
      <c r="H39" s="105">
        <f>[2]Slutanvändning!$N$231</f>
        <v>0</v>
      </c>
      <c r="I39" s="90">
        <f>[2]Slutanvändning!$N$232</f>
        <v>0</v>
      </c>
      <c r="J39" s="90">
        <v>0</v>
      </c>
      <c r="K39" s="90">
        <f>[2]Slutanvändning!T228</f>
        <v>0</v>
      </c>
      <c r="L39" s="90">
        <f>[2]Slutanvändning!U228</f>
        <v>0</v>
      </c>
      <c r="M39" s="90"/>
      <c r="N39" s="90">
        <v>0</v>
      </c>
      <c r="O39" s="90">
        <v>0</v>
      </c>
      <c r="P39" s="90">
        <f>SUM(B39:N39)</f>
        <v>88</v>
      </c>
      <c r="Q39" s="33"/>
      <c r="R39" s="41"/>
      <c r="S39" s="10"/>
      <c r="T39" s="64"/>
    </row>
    <row r="40" spans="1:47" ht="15.6">
      <c r="A40" s="5" t="s">
        <v>14</v>
      </c>
      <c r="B40" s="106">
        <f>SUM(B32:B39)</f>
        <v>152200</v>
      </c>
      <c r="C40" s="90">
        <f t="shared" ref="C40:O40" si="5">SUM(C32:C39)</f>
        <v>221960</v>
      </c>
      <c r="D40" s="145">
        <f t="shared" si="5"/>
        <v>173882</v>
      </c>
      <c r="E40" s="90">
        <f t="shared" si="5"/>
        <v>0</v>
      </c>
      <c r="F40" s="90">
        <f>SUM(F32:F39)</f>
        <v>9</v>
      </c>
      <c r="G40" s="90">
        <f t="shared" si="5"/>
        <v>35087</v>
      </c>
      <c r="H40" s="151">
        <f t="shared" si="5"/>
        <v>6602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51">
        <f>SUM(B40:N40)</f>
        <v>589740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34 GWh</v>
      </c>
      <c r="T41" s="64"/>
    </row>
    <row r="42" spans="1:47">
      <c r="A42" s="46" t="s">
        <v>43</v>
      </c>
      <c r="B42" s="95">
        <f>B39+B38+B37</f>
        <v>116100</v>
      </c>
      <c r="C42" s="95">
        <f>C39+C38+C37</f>
        <v>106942</v>
      </c>
      <c r="D42" s="95">
        <f>D39+D38+D37</f>
        <v>335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6602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229979</v>
      </c>
      <c r="Q42" s="34"/>
      <c r="R42" s="41" t="s">
        <v>41</v>
      </c>
      <c r="S42" s="11" t="str">
        <f>ROUND(P42/1000,0) &amp;" GWh"</f>
        <v>230 GWh</v>
      </c>
      <c r="T42" s="42">
        <f>P42/P40</f>
        <v>0.38996676501509142</v>
      </c>
    </row>
    <row r="43" spans="1:47">
      <c r="A43" s="47" t="s">
        <v>45</v>
      </c>
      <c r="B43" s="159"/>
      <c r="C43" s="122">
        <f>C40+C24-C7+C46</f>
        <v>239716.8</v>
      </c>
      <c r="D43" s="122">
        <f t="shared" ref="D43:O43" si="7">D11+D24+D40</f>
        <v>173982</v>
      </c>
      <c r="E43" s="122">
        <f t="shared" si="7"/>
        <v>0</v>
      </c>
      <c r="F43" s="122">
        <f t="shared" si="7"/>
        <v>9</v>
      </c>
      <c r="G43" s="122">
        <f t="shared" si="7"/>
        <v>35087</v>
      </c>
      <c r="H43" s="122">
        <f t="shared" si="7"/>
        <v>6602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455396.8</v>
      </c>
      <c r="Q43" s="34"/>
      <c r="R43" s="41" t="s">
        <v>42</v>
      </c>
      <c r="S43" s="11" t="str">
        <f>ROUND(P36/1000,0) &amp;" GWh"</f>
        <v>104 GWh</v>
      </c>
      <c r="T43" s="63">
        <f>P36/P40</f>
        <v>0.17642195988729836</v>
      </c>
    </row>
    <row r="44" spans="1:47">
      <c r="A44" s="47" t="s">
        <v>46</v>
      </c>
      <c r="B44" s="104"/>
      <c r="C44" s="104">
        <f>C43/$P$43</f>
        <v>0.52639105061783475</v>
      </c>
      <c r="D44" s="104">
        <f t="shared" ref="D44:P44" si="8">D43/$P$43</f>
        <v>0.38204484528657207</v>
      </c>
      <c r="E44" s="104">
        <f t="shared" si="8"/>
        <v>0</v>
      </c>
      <c r="F44" s="104">
        <f t="shared" si="8"/>
        <v>1.9762984720138569E-5</v>
      </c>
      <c r="G44" s="104">
        <f t="shared" si="8"/>
        <v>7.7047093875055775E-2</v>
      </c>
      <c r="H44" s="104">
        <f t="shared" si="8"/>
        <v>1.4497247235817204E-2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20 GWh</v>
      </c>
      <c r="T44" s="42">
        <f>P34/P40</f>
        <v>3.3789021327798117E-2</v>
      </c>
      <c r="U44" s="36"/>
    </row>
    <row r="45" spans="1:47">
      <c r="A45" s="48"/>
      <c r="B45" s="105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0 GWh</v>
      </c>
      <c r="T45" s="42">
        <f>P32/P40</f>
        <v>5.6126428595652323E-4</v>
      </c>
      <c r="U45" s="36"/>
    </row>
    <row r="46" spans="1:47">
      <c r="A46" s="48" t="s">
        <v>49</v>
      </c>
      <c r="B46" s="68">
        <f>B24+B26-B40</f>
        <v>15891</v>
      </c>
      <c r="C46" s="68">
        <f>(C40+C24)*0.08</f>
        <v>17756.8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30 GWh</v>
      </c>
      <c r="T46" s="63">
        <f>P33/P40</f>
        <v>5.1356828328092047E-2</v>
      </c>
      <c r="U46" s="36"/>
    </row>
    <row r="47" spans="1:47">
      <c r="A47" s="48" t="s">
        <v>51</v>
      </c>
      <c r="B47" s="98">
        <f>B46/(B24+B26)</f>
        <v>9.4538077588925046E-2</v>
      </c>
      <c r="C47" s="98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205 GWh</v>
      </c>
      <c r="T47" s="63">
        <f>P35/P40</f>
        <v>0.34790416115576356</v>
      </c>
    </row>
    <row r="48" spans="1:47" ht="15" thickBot="1">
      <c r="A48" s="13"/>
      <c r="B48" s="99"/>
      <c r="C48" s="100"/>
      <c r="D48" s="101"/>
      <c r="E48" s="101"/>
      <c r="F48" s="102"/>
      <c r="G48" s="101"/>
      <c r="H48" s="101"/>
      <c r="I48" s="102"/>
      <c r="J48" s="101"/>
      <c r="K48" s="101"/>
      <c r="L48" s="101"/>
      <c r="M48" s="100"/>
      <c r="N48" s="103"/>
      <c r="O48" s="103"/>
      <c r="P48" s="103"/>
      <c r="Q48" s="87"/>
      <c r="R48" s="69" t="s">
        <v>50</v>
      </c>
      <c r="S48" s="11" t="str">
        <f>ROUND(P40/1000,0) &amp;" GWh"</f>
        <v>590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9"/>
      <c r="C49" s="100"/>
      <c r="D49" s="101"/>
      <c r="E49" s="101"/>
      <c r="F49" s="102"/>
      <c r="G49" s="101"/>
      <c r="H49" s="101"/>
      <c r="I49" s="102"/>
      <c r="J49" s="101"/>
      <c r="K49" s="101"/>
      <c r="L49" s="101"/>
      <c r="M49" s="100"/>
      <c r="N49" s="103"/>
      <c r="O49" s="103"/>
      <c r="P49" s="10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106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60"/>
      <c r="C5" s="106">
        <f>[2]Solceller!$C$48</f>
        <v>180.5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3"/>
      <c r="AG5" s="53"/>
      <c r="AH5" s="53"/>
    </row>
    <row r="6" spans="1:34" ht="15.6">
      <c r="A6" s="5"/>
      <c r="B6" s="6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60"/>
      <c r="C7" s="90">
        <f>[2]Elproduktion!$N$1802</f>
        <v>0</v>
      </c>
      <c r="D7" s="90">
        <f>[2]Elproduktion!$N$1803</f>
        <v>0</v>
      </c>
      <c r="E7" s="90">
        <f>[2]Elproduktion!$Q$1804</f>
        <v>0</v>
      </c>
      <c r="F7" s="90">
        <f>[2]Elproduktion!$N$1805</f>
        <v>0</v>
      </c>
      <c r="G7" s="90">
        <f>[2]Elproduktion!$R$1806</f>
        <v>0</v>
      </c>
      <c r="H7" s="90">
        <f>[2]Elproduktion!$S$1807</f>
        <v>0</v>
      </c>
      <c r="I7" s="90">
        <f>[2]Elproduktion!$N$1808</f>
        <v>0</v>
      </c>
      <c r="J7" s="90">
        <f>[2]Elproduktion!$T$1806</f>
        <v>0</v>
      </c>
      <c r="K7" s="90">
        <f>[2]Elproduktion!U1804</f>
        <v>0</v>
      </c>
      <c r="L7" s="90">
        <f>[2]Elproduktion!V1804</f>
        <v>0</v>
      </c>
      <c r="M7" s="90"/>
      <c r="N7" s="90"/>
      <c r="O7" s="90"/>
      <c r="P7" s="90">
        <f t="shared" si="0"/>
        <v>0</v>
      </c>
      <c r="Q7" s="53"/>
      <c r="AG7" s="53"/>
      <c r="AH7" s="53"/>
    </row>
    <row r="8" spans="1:34" ht="15.6">
      <c r="A8" s="5" t="s">
        <v>11</v>
      </c>
      <c r="B8" s="60"/>
      <c r="C8" s="90">
        <f>[2]Elproduktion!$N$1810</f>
        <v>0</v>
      </c>
      <c r="D8" s="90">
        <f>[2]Elproduktion!$N$1811</f>
        <v>0</v>
      </c>
      <c r="E8" s="90">
        <f>[2]Elproduktion!$Q$1812</f>
        <v>0</v>
      </c>
      <c r="F8" s="90">
        <f>[2]Elproduktion!$N$1813</f>
        <v>0</v>
      </c>
      <c r="G8" s="90">
        <f>[2]Elproduktion!$R$1814</f>
        <v>0</v>
      </c>
      <c r="H8" s="90">
        <f>[2]Elproduktion!$S$1815</f>
        <v>0</v>
      </c>
      <c r="I8" s="90">
        <f>[2]Elproduktion!$N$1816</f>
        <v>0</v>
      </c>
      <c r="J8" s="90">
        <f>[2]Elproduktion!$T$1814</f>
        <v>0</v>
      </c>
      <c r="K8" s="90">
        <f>[2]Elproduktion!U1812</f>
        <v>0</v>
      </c>
      <c r="L8" s="90">
        <f>[2]Elproduktion!V1812</f>
        <v>0</v>
      </c>
      <c r="M8" s="90"/>
      <c r="N8" s="90"/>
      <c r="O8" s="90"/>
      <c r="P8" s="90">
        <f t="shared" si="0"/>
        <v>0</v>
      </c>
      <c r="Q8" s="53"/>
      <c r="AG8" s="53"/>
      <c r="AH8" s="53"/>
    </row>
    <row r="9" spans="1:34" ht="15.6">
      <c r="A9" s="5" t="s">
        <v>12</v>
      </c>
      <c r="B9" s="60"/>
      <c r="C9" s="90">
        <f>[2]Elproduktion!$N$1818</f>
        <v>3108</v>
      </c>
      <c r="D9" s="90">
        <f>[2]Elproduktion!$N$1819</f>
        <v>0</v>
      </c>
      <c r="E9" s="90">
        <f>[2]Elproduktion!$Q$1820</f>
        <v>0</v>
      </c>
      <c r="F9" s="90">
        <f>[2]Elproduktion!$N$1821</f>
        <v>0</v>
      </c>
      <c r="G9" s="90">
        <f>[2]Elproduktion!$R$1822</f>
        <v>0</v>
      </c>
      <c r="H9" s="90">
        <f>[2]Elproduktion!$S$1823</f>
        <v>0</v>
      </c>
      <c r="I9" s="90">
        <f>[2]Elproduktion!$N$1824</f>
        <v>0</v>
      </c>
      <c r="J9" s="90">
        <f>[2]Elproduktion!$T$1822</f>
        <v>0</v>
      </c>
      <c r="K9" s="90">
        <f>[2]Elproduktion!U1820</f>
        <v>0</v>
      </c>
      <c r="L9" s="90">
        <f>[2]Elproduktion!V1820</f>
        <v>0</v>
      </c>
      <c r="M9" s="90"/>
      <c r="N9" s="90"/>
      <c r="O9" s="90"/>
      <c r="P9" s="90">
        <f t="shared" si="0"/>
        <v>0</v>
      </c>
      <c r="Q9" s="53"/>
      <c r="AG9" s="53"/>
      <c r="AH9" s="53"/>
    </row>
    <row r="10" spans="1:34" ht="15.6">
      <c r="A10" s="5" t="s">
        <v>13</v>
      </c>
      <c r="B10" s="60"/>
      <c r="C10" s="90">
        <f>[2]Elproduktion!$N$1826</f>
        <v>167191</v>
      </c>
      <c r="D10" s="90">
        <f>[2]Elproduktion!$N$1827</f>
        <v>0</v>
      </c>
      <c r="E10" s="90">
        <f>[2]Elproduktion!$Q$1828</f>
        <v>0</v>
      </c>
      <c r="F10" s="90">
        <f>[2]Elproduktion!$N$1829</f>
        <v>0</v>
      </c>
      <c r="G10" s="90">
        <f>[2]Elproduktion!$R$1830</f>
        <v>0</v>
      </c>
      <c r="H10" s="90">
        <f>[2]Elproduktion!$S$1831</f>
        <v>0</v>
      </c>
      <c r="I10" s="90">
        <f>[2]Elproduktion!$N$1832</f>
        <v>0</v>
      </c>
      <c r="J10" s="90">
        <f>[2]Elproduktion!$T$1830</f>
        <v>0</v>
      </c>
      <c r="K10" s="90">
        <f>[2]Elproduktion!U1828</f>
        <v>0</v>
      </c>
      <c r="L10" s="90">
        <f>[2]Elproduktion!V1828</f>
        <v>0</v>
      </c>
      <c r="M10" s="90"/>
      <c r="N10" s="90"/>
      <c r="O10" s="90"/>
      <c r="P10" s="90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60"/>
      <c r="C11" s="90">
        <f>SUM(C5:C10)</f>
        <v>170479.5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1495 Skara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[2]Fjärrvärmeproduktion!$N$2522</f>
        <v>0</v>
      </c>
      <c r="C18" s="109"/>
      <c r="D18" s="109">
        <f>[2]Fjärrvärmeproduktion!$N$2523</f>
        <v>0</v>
      </c>
      <c r="E18" s="109">
        <f>[2]Fjärrvärmeproduktion!$Q$2524</f>
        <v>0</v>
      </c>
      <c r="F18" s="109">
        <f>[2]Fjärrvärmeproduktion!$N$2525</f>
        <v>0</v>
      </c>
      <c r="G18" s="109">
        <f>[2]Fjärrvärmeproduktion!$R$2526</f>
        <v>0</v>
      </c>
      <c r="H18" s="109">
        <f>[2]Fjärrvärmeproduktion!$S$2527</f>
        <v>0</v>
      </c>
      <c r="I18" s="109">
        <f>[2]Fjärrvärmeproduktion!$N$2528</f>
        <v>0</v>
      </c>
      <c r="J18" s="109">
        <f>[2]Fjärrvärmeproduktion!$T$2526</f>
        <v>0</v>
      </c>
      <c r="K18" s="109">
        <f>[2]Fjärrvärmeproduktion!U2524</f>
        <v>0</v>
      </c>
      <c r="L18" s="109">
        <f>[2]Fjärrvärmeproduktion!V2524</f>
        <v>0</v>
      </c>
      <c r="M18" s="109">
        <f>[2]Fjärrvärmeproduktion!$W$2527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[2]Fjärrvärmeproduktion!$N$2530+[2]Fjärrvärmeproduktion!$N$2562</f>
        <v>113767</v>
      </c>
      <c r="C19" s="109"/>
      <c r="D19" s="109">
        <f>[2]Fjärrvärmeproduktion!$N$2531</f>
        <v>289</v>
      </c>
      <c r="E19" s="109">
        <f>[2]Fjärrvärmeproduktion!$Q$2532</f>
        <v>0</v>
      </c>
      <c r="F19" s="109">
        <f>[2]Fjärrvärmeproduktion!$N$2533</f>
        <v>0</v>
      </c>
      <c r="G19" s="109">
        <f>[2]Fjärrvärmeproduktion!$R$2534</f>
        <v>0</v>
      </c>
      <c r="H19" s="109">
        <f>[2]Fjärrvärmeproduktion!$S$2535</f>
        <v>96956.099999999991</v>
      </c>
      <c r="I19" s="109">
        <f>[2]Fjärrvärmeproduktion!$N$2536</f>
        <v>0</v>
      </c>
      <c r="J19" s="109">
        <f>[2]Fjärrvärmeproduktion!$T$2534</f>
        <v>0</v>
      </c>
      <c r="K19" s="109">
        <f>[2]Fjärrvärmeproduktion!U2532</f>
        <v>0</v>
      </c>
      <c r="L19" s="109">
        <f>[2]Fjärrvärmeproduktion!V2532</f>
        <v>0</v>
      </c>
      <c r="M19" s="109">
        <f>[2]Fjärrvärmeproduktion!$W$2535</f>
        <v>17109.899999999998</v>
      </c>
      <c r="N19" s="109"/>
      <c r="O19" s="109"/>
      <c r="P19" s="109">
        <f t="shared" ref="P19:P24" si="2">SUM(C19:O19)</f>
        <v>114354.99999999999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[2]Fjärrvärmeproduktion!$N$2538</f>
        <v>0</v>
      </c>
      <c r="C20" s="109"/>
      <c r="D20" s="109">
        <f>[2]Fjärrvärmeproduktion!$N$2539</f>
        <v>0</v>
      </c>
      <c r="E20" s="109">
        <f>[2]Fjärrvärmeproduktion!$Q$2540</f>
        <v>0</v>
      </c>
      <c r="F20" s="109">
        <f>[2]Fjärrvärmeproduktion!$N$2541</f>
        <v>0</v>
      </c>
      <c r="G20" s="109">
        <f>[2]Fjärrvärmeproduktion!$R$2542</f>
        <v>0</v>
      </c>
      <c r="H20" s="109">
        <f>[2]Fjärrvärmeproduktion!$S$2543</f>
        <v>0</v>
      </c>
      <c r="I20" s="109">
        <f>[2]Fjärrvärmeproduktion!$N$2544</f>
        <v>0</v>
      </c>
      <c r="J20" s="109">
        <f>[2]Fjärrvärmeproduktion!$T$2542</f>
        <v>0</v>
      </c>
      <c r="K20" s="109">
        <f>[2]Fjärrvärmeproduktion!U2540</f>
        <v>0</v>
      </c>
      <c r="L20" s="109">
        <f>[2]Fjärrvärmeproduktion!V2540</f>
        <v>0</v>
      </c>
      <c r="M20" s="109">
        <f>[2]Fjärrvärmeproduktion!$W$2543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[2]Fjärrvärmeproduktion!$N$2546</f>
        <v>0</v>
      </c>
      <c r="C21" s="109"/>
      <c r="D21" s="109">
        <f>[2]Fjärrvärmeproduktion!$N$2547</f>
        <v>0</v>
      </c>
      <c r="E21" s="109">
        <f>[2]Fjärrvärmeproduktion!$Q$2548</f>
        <v>0</v>
      </c>
      <c r="F21" s="109">
        <f>[2]Fjärrvärmeproduktion!$N$2549</f>
        <v>0</v>
      </c>
      <c r="G21" s="109">
        <f>[2]Fjärrvärmeproduktion!$R$2550</f>
        <v>0</v>
      </c>
      <c r="H21" s="109">
        <f>[2]Fjärrvärmeproduktion!$S$2551</f>
        <v>0</v>
      </c>
      <c r="I21" s="109">
        <f>[2]Fjärrvärmeproduktion!$N$2552</f>
        <v>0</v>
      </c>
      <c r="J21" s="109">
        <f>[2]Fjärrvärmeproduktion!$T$2550</f>
        <v>0</v>
      </c>
      <c r="K21" s="109">
        <f>[2]Fjärrvärmeproduktion!U2548</f>
        <v>0</v>
      </c>
      <c r="L21" s="109">
        <f>[2]Fjärrvärmeproduktion!V2548</f>
        <v>0</v>
      </c>
      <c r="M21" s="109">
        <f>[2]Fjärrvärmeproduktion!$W$2551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[2]Fjärrvärmeproduktion!$N$2554</f>
        <v>0</v>
      </c>
      <c r="C22" s="109"/>
      <c r="D22" s="109">
        <f>[2]Fjärrvärmeproduktion!$N$2555</f>
        <v>0</v>
      </c>
      <c r="E22" s="109">
        <f>[2]Fjärrvärmeproduktion!$Q$2556</f>
        <v>0</v>
      </c>
      <c r="F22" s="109">
        <f>[2]Fjärrvärmeproduktion!$N$2557</f>
        <v>0</v>
      </c>
      <c r="G22" s="109">
        <f>[2]Fjärrvärmeproduktion!$R$2558</f>
        <v>0</v>
      </c>
      <c r="H22" s="109">
        <f>[2]Fjärrvärmeproduktion!$S$2559</f>
        <v>0</v>
      </c>
      <c r="I22" s="109">
        <f>[2]Fjärrvärmeproduktion!$N$2560</f>
        <v>0</v>
      </c>
      <c r="J22" s="109">
        <f>[2]Fjärrvärmeproduktion!$T$2558</f>
        <v>0</v>
      </c>
      <c r="K22" s="109">
        <f>[2]Fjärrvärmeproduktion!U2556</f>
        <v>0</v>
      </c>
      <c r="L22" s="109">
        <f>[2]Fjärrvärmeproduktion!V2556</f>
        <v>0</v>
      </c>
      <c r="M22" s="109">
        <f>[2]Fjärrvärmeproduktion!$W$2559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670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[2]Fjärrvärmeproduktion!$N$2563</f>
        <v>0</v>
      </c>
      <c r="E23" s="109">
        <f>[2]Fjärrvärmeproduktion!$Q$2564</f>
        <v>0</v>
      </c>
      <c r="F23" s="109">
        <f>[2]Fjärrvärmeproduktion!$N$2565</f>
        <v>0</v>
      </c>
      <c r="G23" s="109">
        <f>[2]Fjärrvärmeproduktion!$R$2566</f>
        <v>0</v>
      </c>
      <c r="H23" s="109">
        <f>[2]Fjärrvärmeproduktion!$S$2567</f>
        <v>0</v>
      </c>
      <c r="I23" s="109">
        <f>[2]Fjärrvärmeproduktion!$N$2568</f>
        <v>0</v>
      </c>
      <c r="J23" s="109">
        <f>[2]Fjärrvärmeproduktion!$T$2566</f>
        <v>0</v>
      </c>
      <c r="K23" s="109">
        <f>[2]Fjärrvärmeproduktion!U2564</f>
        <v>0</v>
      </c>
      <c r="L23" s="109">
        <f>[2]Fjärrvärmeproduktion!V2564</f>
        <v>0</v>
      </c>
      <c r="M23" s="109">
        <f>[2]Fjärrvärmeproduktion!$W$2567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113767</v>
      </c>
      <c r="C24" s="109">
        <f t="shared" ref="C24:O24" si="3">SUM(C18:C23)</f>
        <v>0</v>
      </c>
      <c r="D24" s="109">
        <f t="shared" si="3"/>
        <v>289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96956.099999999991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17109.899999999998</v>
      </c>
      <c r="N24" s="109">
        <f t="shared" si="3"/>
        <v>0</v>
      </c>
      <c r="O24" s="109">
        <f t="shared" si="3"/>
        <v>0</v>
      </c>
      <c r="P24" s="109">
        <f t="shared" si="2"/>
        <v>114354.99999999999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240 GWh</v>
      </c>
      <c r="T25" s="42">
        <f>C$44</f>
        <v>0.35789560282765398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178 GWh</v>
      </c>
      <c r="T26" s="42">
        <f>D$44</f>
        <v>0.26547332654200717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10 GWh</v>
      </c>
      <c r="T28" s="42">
        <f>F$44</f>
        <v>1.5170809807373731E-2</v>
      </c>
      <c r="U28" s="36"/>
    </row>
    <row r="29" spans="1:34" ht="15.6">
      <c r="A29" s="79" t="str">
        <f>A2</f>
        <v>1495 Skara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88 GWh</v>
      </c>
      <c r="T29" s="42">
        <f>G$44</f>
        <v>0.13138665225461535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137 GWh</v>
      </c>
      <c r="T30" s="42">
        <f>H$44</f>
        <v>0.20455034504426003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[2]Slutanvändning!$N$3653</f>
        <v>0</v>
      </c>
      <c r="C32" s="129">
        <f>[2]Slutanvändning!$N$3654</f>
        <v>14056</v>
      </c>
      <c r="D32" s="109">
        <f>[2]Slutanvändning!$N$3647</f>
        <v>11933</v>
      </c>
      <c r="E32" s="109">
        <f>[2]Slutanvändning!$Q$3648</f>
        <v>0</v>
      </c>
      <c r="F32" s="129">
        <f>[2]Slutanvändning!$N$3649</f>
        <v>0</v>
      </c>
      <c r="G32" s="129">
        <f>[2]Slutanvändning!$N$3650</f>
        <v>2759</v>
      </c>
      <c r="H32" s="129">
        <f>[2]Slutanvändning!$N$3651</f>
        <v>0</v>
      </c>
      <c r="I32" s="129">
        <f>[2]Slutanvändning!$N$3652</f>
        <v>0</v>
      </c>
      <c r="J32" s="109">
        <v>0</v>
      </c>
      <c r="K32" s="109">
        <f>[2]Slutanvändning!T3648</f>
        <v>0</v>
      </c>
      <c r="L32" s="109">
        <f>[2]Slutanvändning!U3648</f>
        <v>0</v>
      </c>
      <c r="M32" s="109"/>
      <c r="N32" s="109">
        <v>0</v>
      </c>
      <c r="O32" s="109">
        <v>0</v>
      </c>
      <c r="P32" s="109">
        <f t="shared" ref="P32:P38" si="4">SUM(B32:N32)</f>
        <v>28748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[2]Slutanvändning!$N$3662</f>
        <v>12264</v>
      </c>
      <c r="C33" s="129">
        <f>[2]Slutanvändning!$N$3663</f>
        <v>67153</v>
      </c>
      <c r="D33" s="109">
        <f>[2]Slutanvändning!$N$3656</f>
        <v>2748</v>
      </c>
      <c r="E33" s="109">
        <f>[2]Slutanvändning!$Q$3657</f>
        <v>0</v>
      </c>
      <c r="F33" s="118">
        <f>[2]Slutanvändning!$N$3658</f>
        <v>10169.978399439111</v>
      </c>
      <c r="G33" s="118">
        <f>[2]Slutanvändning!$N$3659</f>
        <v>0</v>
      </c>
      <c r="H33" s="118">
        <f>[2]Slutanvändning!$N$3660</f>
        <v>10169.978399439111</v>
      </c>
      <c r="I33" s="118">
        <f>[2]Slutanvändning!$N$3661</f>
        <v>0</v>
      </c>
      <c r="J33" s="109">
        <v>0</v>
      </c>
      <c r="K33" s="109">
        <f>[2]Slutanvändning!T3657</f>
        <v>0</v>
      </c>
      <c r="L33" s="109">
        <f>[2]Slutanvändning!U3657</f>
        <v>0</v>
      </c>
      <c r="M33" s="109"/>
      <c r="N33" s="109">
        <v>0</v>
      </c>
      <c r="O33" s="109">
        <v>0</v>
      </c>
      <c r="P33" s="142">
        <f t="shared" si="4"/>
        <v>102504.95679887821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[2]Slutanvändning!$N$3671</f>
        <v>2156</v>
      </c>
      <c r="C34" s="129">
        <f>[2]Slutanvändning!$N$3672</f>
        <v>25467</v>
      </c>
      <c r="D34" s="109">
        <f>[2]Slutanvändning!$N$3665</f>
        <v>665</v>
      </c>
      <c r="E34" s="109">
        <f>[2]Slutanvändning!$Q$3666</f>
        <v>0</v>
      </c>
      <c r="F34" s="129">
        <f>[2]Slutanvändning!$N$3667</f>
        <v>0</v>
      </c>
      <c r="G34" s="129">
        <f>[2]Slutanvändning!$N$3668</f>
        <v>0</v>
      </c>
      <c r="H34" s="129">
        <f>[2]Slutanvändning!$N$3669</f>
        <v>0</v>
      </c>
      <c r="I34" s="129">
        <f>[2]Slutanvändning!$N$3670</f>
        <v>0</v>
      </c>
      <c r="J34" s="109">
        <v>0</v>
      </c>
      <c r="K34" s="109">
        <f>[2]Slutanvändning!T3666</f>
        <v>0</v>
      </c>
      <c r="L34" s="109">
        <f>[2]Slutanvändning!U3666</f>
        <v>0</v>
      </c>
      <c r="M34" s="109"/>
      <c r="N34" s="109">
        <v>0</v>
      </c>
      <c r="O34" s="109">
        <v>0</v>
      </c>
      <c r="P34" s="109">
        <f t="shared" si="4"/>
        <v>28288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[2]Slutanvändning!$N$3680</f>
        <v>0</v>
      </c>
      <c r="C35" s="129">
        <f>[2]Slutanvändning!$N$3681</f>
        <v>232</v>
      </c>
      <c r="D35" s="109">
        <f>[2]Slutanvändning!$N$3674</f>
        <v>159719</v>
      </c>
      <c r="E35" s="109">
        <f>[2]Slutanvändning!$Q$3675</f>
        <v>0</v>
      </c>
      <c r="F35" s="129">
        <f>[2]Slutanvändning!$N$3676</f>
        <v>0</v>
      </c>
      <c r="G35" s="129">
        <f>[2]Slutanvändning!$N$3677</f>
        <v>85318</v>
      </c>
      <c r="H35" s="129">
        <f>[2]Slutanvändning!$N$3678</f>
        <v>0</v>
      </c>
      <c r="I35" s="129">
        <f>[2]Slutanvändning!$N$3679</f>
        <v>0</v>
      </c>
      <c r="J35" s="109">
        <v>0</v>
      </c>
      <c r="K35" s="109">
        <f>[2]Slutanvändning!T3675</f>
        <v>0</v>
      </c>
      <c r="L35" s="109">
        <f>[2]Slutanvändning!U3675</f>
        <v>0</v>
      </c>
      <c r="M35" s="109"/>
      <c r="N35" s="109">
        <v>0</v>
      </c>
      <c r="O35" s="109">
        <v>0</v>
      </c>
      <c r="P35" s="109">
        <f>SUM(B35:N35)</f>
        <v>245269</v>
      </c>
      <c r="Q35" s="33"/>
      <c r="R35" s="85" t="str">
        <f>M30</f>
        <v>RT-flis</v>
      </c>
      <c r="S35" s="61" t="str">
        <f>ROUND(M43/1000,0) &amp;" GWh"</f>
        <v>17 GWh</v>
      </c>
      <c r="T35" s="42">
        <f>M$44</f>
        <v>2.5523263524089637E-2</v>
      </c>
      <c r="U35" s="36"/>
    </row>
    <row r="36" spans="1:47" ht="15.6">
      <c r="A36" s="5" t="s">
        <v>36</v>
      </c>
      <c r="B36" s="109">
        <f>[2]Slutanvändning!$N$3689</f>
        <v>23954</v>
      </c>
      <c r="C36" s="129">
        <f>[2]Slutanvändning!$N$3690</f>
        <v>48619</v>
      </c>
      <c r="D36" s="109">
        <f>[2]Slutanvändning!$N$3683</f>
        <v>2595</v>
      </c>
      <c r="E36" s="109">
        <f>[2]Slutanvändning!$Q$3684</f>
        <v>0</v>
      </c>
      <c r="F36" s="129">
        <f>[2]Slutanvändning!$N$3685</f>
        <v>0</v>
      </c>
      <c r="G36" s="129">
        <f>[2]Slutanvändning!$N$3686</f>
        <v>0</v>
      </c>
      <c r="H36" s="129">
        <f>[2]Slutanvändning!$N$3687</f>
        <v>0</v>
      </c>
      <c r="I36" s="129">
        <f>[2]Slutanvändning!$N$3688</f>
        <v>0</v>
      </c>
      <c r="J36" s="109">
        <v>0</v>
      </c>
      <c r="K36" s="109">
        <f>[2]Slutanvändning!T3684</f>
        <v>0</v>
      </c>
      <c r="L36" s="109">
        <f>[2]Slutanvändning!U3684</f>
        <v>0</v>
      </c>
      <c r="M36" s="109"/>
      <c r="N36" s="109">
        <v>0</v>
      </c>
      <c r="O36" s="109">
        <v>0</v>
      </c>
      <c r="P36" s="109">
        <f t="shared" si="4"/>
        <v>75168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[2]Slutanvändning!$N$3698</f>
        <v>6036</v>
      </c>
      <c r="C37" s="118">
        <f>[2]Slutanvändning!$N$3699</f>
        <v>53075.75</v>
      </c>
      <c r="D37" s="109">
        <f>[2]Slutanvändning!$N$3692</f>
        <v>15</v>
      </c>
      <c r="E37" s="109">
        <f>[2]Slutanvändning!$Q$3693</f>
        <v>0</v>
      </c>
      <c r="F37" s="129">
        <f>[2]Slutanvändning!$N$3694</f>
        <v>0</v>
      </c>
      <c r="G37" s="129">
        <f>[2]Slutanvändning!$N$3695</f>
        <v>0</v>
      </c>
      <c r="H37" s="118">
        <f>[2]Slutanvändning!$N$3696</f>
        <v>29997.293201121778</v>
      </c>
      <c r="I37" s="129">
        <f>[2]Slutanvändning!$N$3697</f>
        <v>0</v>
      </c>
      <c r="J37" s="109">
        <v>0</v>
      </c>
      <c r="K37" s="109">
        <f>[2]Slutanvändning!T3693</f>
        <v>0</v>
      </c>
      <c r="L37" s="109">
        <f>[2]Slutanvändning!U3693</f>
        <v>0</v>
      </c>
      <c r="M37" s="109"/>
      <c r="N37" s="109">
        <v>0</v>
      </c>
      <c r="O37" s="109">
        <v>0</v>
      </c>
      <c r="P37" s="142">
        <f t="shared" si="4"/>
        <v>89124.043201121778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[2]Slutanvändning!$N$3707</f>
        <v>45371</v>
      </c>
      <c r="C38" s="129">
        <f>[2]Slutanvändning!$N$3708</f>
        <v>10643</v>
      </c>
      <c r="D38" s="109">
        <f>[2]Slutanvändning!$N$3701</f>
        <v>0</v>
      </c>
      <c r="E38" s="109">
        <f>[2]Slutanvändning!$Q$3702</f>
        <v>0</v>
      </c>
      <c r="F38" s="129">
        <f>[2]Slutanvändning!$N$3703</f>
        <v>0</v>
      </c>
      <c r="G38" s="129">
        <f>[2]Slutanvändning!$N$3704</f>
        <v>0</v>
      </c>
      <c r="H38" s="129">
        <f>[2]Slutanvändning!$N$3705</f>
        <v>0</v>
      </c>
      <c r="I38" s="129">
        <f>[2]Slutanvändning!$N$3706</f>
        <v>0</v>
      </c>
      <c r="J38" s="109">
        <v>0</v>
      </c>
      <c r="K38" s="109">
        <f>[2]Slutanvändning!T3702</f>
        <v>0</v>
      </c>
      <c r="L38" s="109">
        <f>[2]Slutanvändning!U3702</f>
        <v>0</v>
      </c>
      <c r="M38" s="109"/>
      <c r="N38" s="109">
        <v>0</v>
      </c>
      <c r="O38" s="109">
        <v>0</v>
      </c>
      <c r="P38" s="109">
        <f t="shared" si="4"/>
        <v>56014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[2]Slutanvändning!$N$3716</f>
        <v>0</v>
      </c>
      <c r="C39" s="129">
        <f>[2]Slutanvändning!$N$3717</f>
        <v>2903</v>
      </c>
      <c r="D39" s="109">
        <f>[2]Slutanvändning!$N$3710</f>
        <v>0</v>
      </c>
      <c r="E39" s="109">
        <f>[2]Slutanvändning!$Q$3711</f>
        <v>0</v>
      </c>
      <c r="F39" s="129">
        <f>[2]Slutanvändning!$N$3712</f>
        <v>0</v>
      </c>
      <c r="G39" s="129">
        <f>[2]Slutanvändning!$N$3713</f>
        <v>0</v>
      </c>
      <c r="H39" s="129">
        <f>[2]Slutanvändning!$N$3714</f>
        <v>0</v>
      </c>
      <c r="I39" s="129">
        <f>[2]Slutanvändning!$N$3715</f>
        <v>0</v>
      </c>
      <c r="J39" s="109">
        <v>0</v>
      </c>
      <c r="K39" s="109">
        <f>[2]Slutanvändning!T3711</f>
        <v>0</v>
      </c>
      <c r="L39" s="109">
        <f>[2]Slutanvändning!U3711</f>
        <v>0</v>
      </c>
      <c r="M39" s="109"/>
      <c r="N39" s="109">
        <v>0</v>
      </c>
      <c r="O39" s="109">
        <v>0</v>
      </c>
      <c r="P39" s="109">
        <f>SUM(B39:N39)</f>
        <v>2903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89781</v>
      </c>
      <c r="C40" s="142">
        <f t="shared" ref="C40:O40" si="5">SUM(C32:C39)</f>
        <v>222148.75</v>
      </c>
      <c r="D40" s="109">
        <f t="shared" si="5"/>
        <v>177675</v>
      </c>
      <c r="E40" s="109">
        <f t="shared" si="5"/>
        <v>0</v>
      </c>
      <c r="F40" s="142">
        <f>SUM(F32:F39)</f>
        <v>10169.978399439111</v>
      </c>
      <c r="G40" s="142">
        <f t="shared" si="5"/>
        <v>88077</v>
      </c>
      <c r="H40" s="142">
        <f t="shared" si="5"/>
        <v>40167.271600560889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628019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42 GWh</v>
      </c>
      <c r="T41" s="64"/>
    </row>
    <row r="42" spans="1:47">
      <c r="A42" s="46" t="s">
        <v>43</v>
      </c>
      <c r="B42" s="113">
        <f>B39+B38+B37</f>
        <v>51407</v>
      </c>
      <c r="C42" s="113">
        <f>C39+C38+C37</f>
        <v>66621.75</v>
      </c>
      <c r="D42" s="113">
        <f>D39+D38+D37</f>
        <v>15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29997.293201121778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148041.04320112179</v>
      </c>
      <c r="Q42" s="34"/>
      <c r="R42" s="41" t="s">
        <v>41</v>
      </c>
      <c r="S42" s="11" t="str">
        <f>ROUND(P42/1000,0) &amp;" GWh"</f>
        <v>148 GWh</v>
      </c>
      <c r="T42" s="42">
        <f>P42/P40</f>
        <v>0.23572701335647775</v>
      </c>
    </row>
    <row r="43" spans="1:47">
      <c r="A43" s="47" t="s">
        <v>45</v>
      </c>
      <c r="B43" s="115"/>
      <c r="C43" s="116">
        <f>C40+C24-C7+C46</f>
        <v>239920.65</v>
      </c>
      <c r="D43" s="116">
        <f t="shared" ref="D43:O43" si="7">D11+D24+D40</f>
        <v>177964</v>
      </c>
      <c r="E43" s="116">
        <f t="shared" si="7"/>
        <v>0</v>
      </c>
      <c r="F43" s="116">
        <f t="shared" si="7"/>
        <v>10169.978399439111</v>
      </c>
      <c r="G43" s="116">
        <f t="shared" si="7"/>
        <v>88077</v>
      </c>
      <c r="H43" s="116">
        <f t="shared" si="7"/>
        <v>137123.37160056087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17109.899999999998</v>
      </c>
      <c r="N43" s="116">
        <f t="shared" si="7"/>
        <v>0</v>
      </c>
      <c r="O43" s="116">
        <f t="shared" si="7"/>
        <v>0</v>
      </c>
      <c r="P43" s="117">
        <f>SUM(C43:O43)</f>
        <v>670364.9</v>
      </c>
      <c r="Q43" s="34"/>
      <c r="R43" s="41" t="s">
        <v>42</v>
      </c>
      <c r="S43" s="11" t="str">
        <f>ROUND(P36/1000,0) &amp;" GWh"</f>
        <v>75 GWh</v>
      </c>
      <c r="T43" s="63">
        <f>P36/P40</f>
        <v>0.11969064630210233</v>
      </c>
    </row>
    <row r="44" spans="1:47">
      <c r="A44" s="47" t="s">
        <v>46</v>
      </c>
      <c r="B44" s="136"/>
      <c r="C44" s="137">
        <f>C43/$P$43</f>
        <v>0.35789560282765398</v>
      </c>
      <c r="D44" s="137">
        <f t="shared" ref="D44:P44" si="8">D43/$P$43</f>
        <v>0.26547332654200717</v>
      </c>
      <c r="E44" s="137">
        <f t="shared" si="8"/>
        <v>0</v>
      </c>
      <c r="F44" s="137">
        <f t="shared" si="8"/>
        <v>1.5170809807373731E-2</v>
      </c>
      <c r="G44" s="137">
        <f t="shared" si="8"/>
        <v>0.13138665225461535</v>
      </c>
      <c r="H44" s="137">
        <f t="shared" si="8"/>
        <v>0.20455034504426003</v>
      </c>
      <c r="I44" s="137">
        <f t="shared" si="8"/>
        <v>0</v>
      </c>
      <c r="J44" s="137">
        <f t="shared" si="8"/>
        <v>0</v>
      </c>
      <c r="K44" s="137">
        <f t="shared" si="8"/>
        <v>0</v>
      </c>
      <c r="L44" s="137">
        <f t="shared" si="8"/>
        <v>0</v>
      </c>
      <c r="M44" s="137">
        <f t="shared" si="8"/>
        <v>2.5523263524089637E-2</v>
      </c>
      <c r="N44" s="137">
        <f t="shared" si="8"/>
        <v>0</v>
      </c>
      <c r="O44" s="137">
        <f t="shared" si="8"/>
        <v>0</v>
      </c>
      <c r="P44" s="137">
        <f t="shared" si="8"/>
        <v>1</v>
      </c>
      <c r="Q44" s="34"/>
      <c r="R44" s="41" t="s">
        <v>44</v>
      </c>
      <c r="S44" s="11" t="str">
        <f>ROUND(P34/1000,0) &amp;" GWh"</f>
        <v>28 GWh</v>
      </c>
      <c r="T44" s="42">
        <f>P34/P40</f>
        <v>4.5043223214584274E-2</v>
      </c>
      <c r="U44" s="36"/>
    </row>
    <row r="45" spans="1:47">
      <c r="A45" s="48"/>
      <c r="B45" s="129"/>
      <c r="C45" s="132"/>
      <c r="D45" s="132"/>
      <c r="E45" s="132"/>
      <c r="F45" s="133"/>
      <c r="G45" s="132"/>
      <c r="H45" s="132"/>
      <c r="I45" s="133"/>
      <c r="J45" s="132"/>
      <c r="K45" s="132"/>
      <c r="L45" s="132"/>
      <c r="M45" s="132"/>
      <c r="N45" s="133"/>
      <c r="O45" s="133"/>
      <c r="P45" s="133"/>
      <c r="Q45" s="34"/>
      <c r="R45" s="41" t="s">
        <v>31</v>
      </c>
      <c r="S45" s="11" t="str">
        <f>ROUND(P32/1000,0) &amp;" GWh"</f>
        <v>29 GWh</v>
      </c>
      <c r="T45" s="42">
        <f>P32/P40</f>
        <v>4.5775685130545411E-2</v>
      </c>
      <c r="U45" s="36"/>
    </row>
    <row r="46" spans="1:47">
      <c r="A46" s="48" t="s">
        <v>49</v>
      </c>
      <c r="B46" s="134">
        <f>B24-B40</f>
        <v>23986</v>
      </c>
      <c r="C46" s="134">
        <f>(C40+C24)*0.08</f>
        <v>17771.900000000001</v>
      </c>
      <c r="D46" s="132"/>
      <c r="E46" s="132"/>
      <c r="F46" s="133"/>
      <c r="G46" s="132"/>
      <c r="H46" s="132"/>
      <c r="I46" s="133"/>
      <c r="J46" s="132"/>
      <c r="K46" s="132"/>
      <c r="L46" s="132"/>
      <c r="M46" s="132"/>
      <c r="N46" s="133"/>
      <c r="O46" s="133"/>
      <c r="P46" s="135"/>
      <c r="Q46" s="34"/>
      <c r="R46" s="41" t="s">
        <v>47</v>
      </c>
      <c r="S46" s="11" t="str">
        <f>ROUND(P33/1000,0) &amp;" GWh"</f>
        <v>103 GWh</v>
      </c>
      <c r="T46" s="63">
        <f>P33/P40</f>
        <v>0.1632195153313486</v>
      </c>
      <c r="U46" s="36"/>
    </row>
    <row r="47" spans="1:47">
      <c r="A47" s="48" t="s">
        <v>51</v>
      </c>
      <c r="B47" s="71">
        <f>B46/B24</f>
        <v>0.21083442474531278</v>
      </c>
      <c r="C47" s="71">
        <f>C46/(C40+C24)</f>
        <v>0.08</v>
      </c>
      <c r="D47" s="132"/>
      <c r="E47" s="132"/>
      <c r="F47" s="133"/>
      <c r="G47" s="132"/>
      <c r="H47" s="132"/>
      <c r="I47" s="133"/>
      <c r="J47" s="132"/>
      <c r="K47" s="132"/>
      <c r="L47" s="132"/>
      <c r="M47" s="132"/>
      <c r="N47" s="133"/>
      <c r="O47" s="133"/>
      <c r="P47" s="133"/>
      <c r="Q47" s="34"/>
      <c r="R47" s="41" t="s">
        <v>48</v>
      </c>
      <c r="S47" s="11" t="str">
        <f>ROUND(P35/1000,0) &amp;" GWh"</f>
        <v>245 GWh</v>
      </c>
      <c r="T47" s="63">
        <f>P35/P40</f>
        <v>0.39054391666494165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628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6" zoomScale="70" zoomScaleNormal="70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107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[2]Solceller!$C$49</f>
        <v>1928.4999999999998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[2]Elproduktion!$N$1842</f>
        <v>33168</v>
      </c>
      <c r="D7" s="109">
        <f>[2]Elproduktion!$N$1843</f>
        <v>0</v>
      </c>
      <c r="E7" s="109">
        <f>[2]Elproduktion!$Q$1844</f>
        <v>0</v>
      </c>
      <c r="F7" s="109">
        <f>[2]Elproduktion!$N$1845</f>
        <v>0</v>
      </c>
      <c r="G7" s="109">
        <f>[2]Elproduktion!$R$1846</f>
        <v>0</v>
      </c>
      <c r="H7" s="118">
        <f>[2]Elproduktion!$S$1847</f>
        <v>0</v>
      </c>
      <c r="I7" s="109">
        <f>[2]Elproduktion!$N$1848</f>
        <v>0</v>
      </c>
      <c r="J7" s="109">
        <f>[2]Elproduktion!$T$1846</f>
        <v>0</v>
      </c>
      <c r="K7" s="129">
        <f>[2]Elproduktion!U1844</f>
        <v>0</v>
      </c>
      <c r="L7" s="118">
        <f>[2]Elproduktion!V1844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[2]Elproduktion!$N$1850</f>
        <v>0</v>
      </c>
      <c r="D8" s="109">
        <f>[2]Elproduktion!$N$1851</f>
        <v>0</v>
      </c>
      <c r="E8" s="109">
        <f>[2]Elproduktion!$Q$1852</f>
        <v>0</v>
      </c>
      <c r="F8" s="109">
        <f>[2]Elproduktion!$N$1853</f>
        <v>0</v>
      </c>
      <c r="G8" s="109">
        <f>[2]Elproduktion!$R$1854</f>
        <v>0</v>
      </c>
      <c r="H8" s="129">
        <f>[2]Elproduktion!$S$1855</f>
        <v>0</v>
      </c>
      <c r="I8" s="109">
        <f>[2]Elproduktion!$N$1856</f>
        <v>0</v>
      </c>
      <c r="J8" s="109">
        <f>[2]Elproduktion!$T$1854</f>
        <v>0</v>
      </c>
      <c r="K8" s="129">
        <f>[2]Elproduktion!U1852</f>
        <v>0</v>
      </c>
      <c r="L8" s="129">
        <f>[2]Elproduktion!V1852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[2]Elproduktion!$N$1858</f>
        <v>2615</v>
      </c>
      <c r="D9" s="109">
        <f>[2]Elproduktion!$N$1859</f>
        <v>0</v>
      </c>
      <c r="E9" s="109">
        <f>[2]Elproduktion!$Q$1860</f>
        <v>0</v>
      </c>
      <c r="F9" s="109">
        <f>[2]Elproduktion!$N$1861</f>
        <v>0</v>
      </c>
      <c r="G9" s="109">
        <f>[2]Elproduktion!$R$1862</f>
        <v>0</v>
      </c>
      <c r="H9" s="129">
        <f>[2]Elproduktion!$S$1863</f>
        <v>0</v>
      </c>
      <c r="I9" s="109">
        <f>[2]Elproduktion!$N$1864</f>
        <v>0</v>
      </c>
      <c r="J9" s="109">
        <f>[2]Elproduktion!$T$1862</f>
        <v>0</v>
      </c>
      <c r="K9" s="129">
        <f>[2]Elproduktion!U1860</f>
        <v>0</v>
      </c>
      <c r="L9" s="129">
        <f>[2]Elproduktion!V1860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[2]Elproduktion!$N$1866</f>
        <v>6701</v>
      </c>
      <c r="D10" s="109">
        <f>[2]Elproduktion!$N$1867</f>
        <v>0</v>
      </c>
      <c r="E10" s="109">
        <f>[2]Elproduktion!$Q$1868</f>
        <v>0</v>
      </c>
      <c r="F10" s="109">
        <f>[2]Elproduktion!$N$1869</f>
        <v>0</v>
      </c>
      <c r="G10" s="109">
        <f>[2]Elproduktion!$R$1870</f>
        <v>0</v>
      </c>
      <c r="H10" s="129">
        <f>[2]Elproduktion!$S$1871</f>
        <v>0</v>
      </c>
      <c r="I10" s="109">
        <f>[2]Elproduktion!$N$1872</f>
        <v>0</v>
      </c>
      <c r="J10" s="109">
        <f>[2]Elproduktion!$T$1870</f>
        <v>0</v>
      </c>
      <c r="K10" s="129">
        <f>[2]Elproduktion!U1868</f>
        <v>0</v>
      </c>
      <c r="L10" s="129">
        <f>[2]Elproduktion!V1868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44412.5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1496 Skövde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[2]Fjärrvärmeproduktion!$N$2578+[2]Fjärrvärmeproduktion!$N$2618*([2]Fjärrvärmeproduktion!$N$2578/([2]Fjärrvärmeproduktion!$N$2578+[2]Fjärrvärmeproduktion!$N$2586))</f>
        <v>314104.97410954017</v>
      </c>
      <c r="C18" s="109"/>
      <c r="D18" s="109">
        <f>[2]Fjärrvärmeproduktion!$N$2579</f>
        <v>1343</v>
      </c>
      <c r="E18" s="109">
        <f>[2]Fjärrvärmeproduktion!$Q$2580</f>
        <v>0</v>
      </c>
      <c r="F18" s="109">
        <f>[2]Fjärrvärmeproduktion!$N$2581</f>
        <v>0</v>
      </c>
      <c r="G18" s="109">
        <f>[2]Fjärrvärmeproduktion!$R$2582</f>
        <v>0</v>
      </c>
      <c r="H18" s="118">
        <f>[2]Fjärrvärmeproduktion!$S$2583</f>
        <v>165209</v>
      </c>
      <c r="I18" s="109">
        <f>[2]Fjärrvärmeproduktion!$N$2584</f>
        <v>0</v>
      </c>
      <c r="J18" s="109">
        <f>[2]Fjärrvärmeproduktion!$T$2582</f>
        <v>0</v>
      </c>
      <c r="K18" s="129">
        <f>[2]Fjärrvärmeproduktion!U2580</f>
        <v>0</v>
      </c>
      <c r="L18" s="118">
        <f>[2]Fjärrvärmeproduktion!V2580</f>
        <v>202024</v>
      </c>
      <c r="M18" s="129">
        <f>[2]Fjärrvärmeproduktion!$W$2583</f>
        <v>0</v>
      </c>
      <c r="N18" s="109"/>
      <c r="O18" s="109"/>
      <c r="P18" s="109">
        <f>SUM(C18:O18)</f>
        <v>368576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[2]Fjärrvärmeproduktion!$N$2586+[2]Fjärrvärmeproduktion!$N$2618*([2]Fjärrvärmeproduktion!$N$2586/([2]Fjärrvärmeproduktion!$N$2586+[2]Fjärrvärmeproduktion!$N$2578))</f>
        <v>110426.02589045982</v>
      </c>
      <c r="C19" s="109"/>
      <c r="D19" s="109">
        <f>[2]Fjärrvärmeproduktion!$N$2587</f>
        <v>1456</v>
      </c>
      <c r="E19" s="109">
        <f>[2]Fjärrvärmeproduktion!$Q$2588</f>
        <v>0</v>
      </c>
      <c r="F19" s="109">
        <f>[2]Fjärrvärmeproduktion!$N$2589</f>
        <v>0</v>
      </c>
      <c r="G19" s="109">
        <f>[2]Fjärrvärmeproduktion!$R$2590</f>
        <v>0</v>
      </c>
      <c r="H19" s="129">
        <f>[2]Fjärrvärmeproduktion!$S$2591</f>
        <v>115423</v>
      </c>
      <c r="I19" s="109">
        <f>[2]Fjärrvärmeproduktion!$N$2592</f>
        <v>0</v>
      </c>
      <c r="J19" s="109">
        <f>[2]Fjärrvärmeproduktion!$T$2590</f>
        <v>0</v>
      </c>
      <c r="K19" s="129">
        <f>[2]Fjärrvärmeproduktion!U2588</f>
        <v>0</v>
      </c>
      <c r="L19" s="129">
        <f>[2]Fjärrvärmeproduktion!V2588</f>
        <v>0</v>
      </c>
      <c r="M19" s="129">
        <f>[2]Fjärrvärmeproduktion!$W$2591</f>
        <v>0</v>
      </c>
      <c r="N19" s="109"/>
      <c r="O19" s="109"/>
      <c r="P19" s="109">
        <f t="shared" ref="P19:P24" si="2">SUM(C19:O19)</f>
        <v>116879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[2]Fjärrvärmeproduktion!$N$2594</f>
        <v>0</v>
      </c>
      <c r="C20" s="109"/>
      <c r="D20" s="109">
        <f>[2]Fjärrvärmeproduktion!$N$2595</f>
        <v>0</v>
      </c>
      <c r="E20" s="109">
        <f>[2]Fjärrvärmeproduktion!$Q$2596</f>
        <v>0</v>
      </c>
      <c r="F20" s="109">
        <f>[2]Fjärrvärmeproduktion!$N$2597</f>
        <v>0</v>
      </c>
      <c r="G20" s="109">
        <f>[2]Fjärrvärmeproduktion!$R$2598</f>
        <v>0</v>
      </c>
      <c r="H20" s="129">
        <f>[2]Fjärrvärmeproduktion!$S$2599</f>
        <v>0</v>
      </c>
      <c r="I20" s="109">
        <f>[2]Fjärrvärmeproduktion!$N$2600</f>
        <v>0</v>
      </c>
      <c r="J20" s="109">
        <f>[2]Fjärrvärmeproduktion!$T$2598</f>
        <v>0</v>
      </c>
      <c r="K20" s="129">
        <f>[2]Fjärrvärmeproduktion!U2596</f>
        <v>0</v>
      </c>
      <c r="L20" s="129">
        <f>[2]Fjärrvärmeproduktion!V2596</f>
        <v>0</v>
      </c>
      <c r="M20" s="129">
        <f>[2]Fjärrvärmeproduktion!$W$2599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[2]Fjärrvärmeproduktion!$N$2602</f>
        <v>0</v>
      </c>
      <c r="C21" s="109"/>
      <c r="D21" s="109">
        <f>[2]Fjärrvärmeproduktion!$N$2603</f>
        <v>0</v>
      </c>
      <c r="E21" s="109">
        <f>[2]Fjärrvärmeproduktion!$Q$2604</f>
        <v>0</v>
      </c>
      <c r="F21" s="109">
        <f>[2]Fjärrvärmeproduktion!$N$2605</f>
        <v>0</v>
      </c>
      <c r="G21" s="109">
        <f>[2]Fjärrvärmeproduktion!$R$2606</f>
        <v>0</v>
      </c>
      <c r="H21" s="129">
        <f>[2]Fjärrvärmeproduktion!$S$2607</f>
        <v>0</v>
      </c>
      <c r="I21" s="109">
        <f>[2]Fjärrvärmeproduktion!$N$2608</f>
        <v>0</v>
      </c>
      <c r="J21" s="109">
        <f>[2]Fjärrvärmeproduktion!$T$2606</f>
        <v>0</v>
      </c>
      <c r="K21" s="129">
        <f>[2]Fjärrvärmeproduktion!U2604</f>
        <v>0</v>
      </c>
      <c r="L21" s="129">
        <f>[2]Fjärrvärmeproduktion!V2604</f>
        <v>0</v>
      </c>
      <c r="M21" s="129">
        <f>[2]Fjärrvärmeproduktion!$W$2607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[2]Fjärrvärmeproduktion!$N$2610</f>
        <v>0</v>
      </c>
      <c r="C22" s="109"/>
      <c r="D22" s="109">
        <f>[2]Fjärrvärmeproduktion!$N$2611</f>
        <v>0</v>
      </c>
      <c r="E22" s="109">
        <f>[2]Fjärrvärmeproduktion!$Q$2612</f>
        <v>0</v>
      </c>
      <c r="F22" s="109">
        <f>[2]Fjärrvärmeproduktion!$N$2613</f>
        <v>0</v>
      </c>
      <c r="G22" s="109">
        <f>[2]Fjärrvärmeproduktion!$R$2614</f>
        <v>0</v>
      </c>
      <c r="H22" s="129">
        <f>[2]Fjärrvärmeproduktion!$S$2615</f>
        <v>0</v>
      </c>
      <c r="I22" s="109">
        <f>[2]Fjärrvärmeproduktion!$N$2616</f>
        <v>0</v>
      </c>
      <c r="J22" s="109">
        <f>[2]Fjärrvärmeproduktion!$T$2614</f>
        <v>0</v>
      </c>
      <c r="K22" s="129">
        <f>[2]Fjärrvärmeproduktion!U2612</f>
        <v>0</v>
      </c>
      <c r="L22" s="129">
        <f>[2]Fjärrvärmeproduktion!V2612</f>
        <v>0</v>
      </c>
      <c r="M22" s="129">
        <f>[2]Fjärrvärmeproduktion!$W$2615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2479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[2]Fjärrvärmeproduktion!$N$2619</f>
        <v>0</v>
      </c>
      <c r="E23" s="109">
        <f>[2]Fjärrvärmeproduktion!$Q$2620</f>
        <v>0</v>
      </c>
      <c r="F23" s="109">
        <f>[2]Fjärrvärmeproduktion!$N$2621</f>
        <v>0</v>
      </c>
      <c r="G23" s="109">
        <f>[2]Fjärrvärmeproduktion!$R$2622</f>
        <v>0</v>
      </c>
      <c r="H23" s="129">
        <f>[2]Fjärrvärmeproduktion!$S$2623</f>
        <v>0</v>
      </c>
      <c r="I23" s="109">
        <f>[2]Fjärrvärmeproduktion!$N$2624</f>
        <v>0</v>
      </c>
      <c r="J23" s="109">
        <f>[2]Fjärrvärmeproduktion!$T$2622</f>
        <v>0</v>
      </c>
      <c r="K23" s="129">
        <f>[2]Fjärrvärmeproduktion!U2620</f>
        <v>0</v>
      </c>
      <c r="L23" s="129">
        <f>[2]Fjärrvärmeproduktion!V2620</f>
        <v>0</v>
      </c>
      <c r="M23" s="129">
        <f>[2]Fjärrvärmeproduktion!$W$2623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424531</v>
      </c>
      <c r="C24" s="109">
        <f t="shared" ref="C24:O24" si="3">SUM(C18:C23)</f>
        <v>0</v>
      </c>
      <c r="D24" s="109">
        <f t="shared" si="3"/>
        <v>2799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280632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202024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485455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860 GWh</v>
      </c>
      <c r="T25" s="42">
        <f>C$44</f>
        <v>0.34676578411267273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429 GWh</v>
      </c>
      <c r="T26" s="42">
        <f>D$44</f>
        <v>0.17303949707083249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561 GWh</v>
      </c>
      <c r="T27" s="42">
        <f>E$44</f>
        <v>0.22619744311887596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12 GWh</v>
      </c>
      <c r="T28" s="42">
        <f>F$44</f>
        <v>4.9029343241076516E-3</v>
      </c>
      <c r="U28" s="36"/>
    </row>
    <row r="29" spans="1:34" ht="15.6">
      <c r="A29" s="79" t="str">
        <f>A2</f>
        <v>1496 Skövde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81 GWh</v>
      </c>
      <c r="T29" s="42">
        <f>G$44</f>
        <v>3.2663774692402142E-2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335 GWh</v>
      </c>
      <c r="T30" s="42">
        <f>H$44</f>
        <v>0.13494061160965473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[2]Slutanvändning!$N$3734</f>
        <v>0</v>
      </c>
      <c r="C32" s="129">
        <f>[2]Slutanvändning!$N$3735</f>
        <v>12595</v>
      </c>
      <c r="D32" s="109">
        <f>[2]Slutanvändning!$N$3728</f>
        <v>18361</v>
      </c>
      <c r="E32" s="109">
        <f>[2]Slutanvändning!$Q$3729</f>
        <v>0</v>
      </c>
      <c r="F32" s="129">
        <f>[2]Slutanvändning!$N$3730</f>
        <v>0</v>
      </c>
      <c r="G32" s="129">
        <f>[2]Slutanvändning!$N$3731</f>
        <v>4240</v>
      </c>
      <c r="H32" s="109">
        <f>[2]Slutanvändning!$N$3732</f>
        <v>0</v>
      </c>
      <c r="I32" s="109">
        <f>[2]Slutanvändning!$N$3733</f>
        <v>0</v>
      </c>
      <c r="J32" s="109">
        <v>0</v>
      </c>
      <c r="K32" s="109">
        <f>[2]Slutanvändning!T3729</f>
        <v>0</v>
      </c>
      <c r="L32" s="109">
        <f>[2]Slutanvändning!U3729</f>
        <v>0</v>
      </c>
      <c r="M32" s="109"/>
      <c r="N32" s="109">
        <v>0</v>
      </c>
      <c r="O32" s="109">
        <v>0</v>
      </c>
      <c r="P32" s="109">
        <f t="shared" ref="P32:P38" si="4">SUM(B32:N32)</f>
        <v>35196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[2]Slutanvändning!$N$3743</f>
        <v>77365</v>
      </c>
      <c r="C33" s="118">
        <f>[2]Slutanvändning!$N$3744</f>
        <v>408416</v>
      </c>
      <c r="D33" s="109">
        <f>[2]Slutanvändning!$N$3737</f>
        <v>59937</v>
      </c>
      <c r="E33" s="142">
        <f>[2]Slutanvändning!$Q$3738</f>
        <v>560772.33333333337</v>
      </c>
      <c r="F33" s="118">
        <f>[2]Slutanvändning!$N$3739</f>
        <v>12155</v>
      </c>
      <c r="G33" s="118">
        <f>[2]Slutanvändning!$N$3740</f>
        <v>750.66666666666663</v>
      </c>
      <c r="H33" s="109">
        <f>[2]Slutanvändning!$N$3741</f>
        <v>1084</v>
      </c>
      <c r="I33" s="109">
        <f>[2]Slutanvändning!$N$3742</f>
        <v>0</v>
      </c>
      <c r="J33" s="109">
        <v>0</v>
      </c>
      <c r="K33" s="109">
        <f>[2]Slutanvändning!T3738</f>
        <v>0</v>
      </c>
      <c r="L33" s="109">
        <f>[2]Slutanvändning!U3738</f>
        <v>0</v>
      </c>
      <c r="M33" s="109"/>
      <c r="N33" s="109">
        <v>0</v>
      </c>
      <c r="O33" s="109">
        <v>0</v>
      </c>
      <c r="P33" s="109">
        <f t="shared" si="4"/>
        <v>1120480.0000000002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[2]Slutanvändning!$N$3752</f>
        <v>68274</v>
      </c>
      <c r="C34" s="129">
        <f>[2]Slutanvändning!$N$3753</f>
        <v>66999</v>
      </c>
      <c r="D34" s="109">
        <f>[2]Slutanvändning!$N$3746</f>
        <v>3850</v>
      </c>
      <c r="E34" s="109">
        <f>[2]Slutanvändning!$Q$3747</f>
        <v>0</v>
      </c>
      <c r="F34" s="129">
        <f>[2]Slutanvändning!$N$3748</f>
        <v>0</v>
      </c>
      <c r="G34" s="129">
        <f>[2]Slutanvändning!$N$3749</f>
        <v>0</v>
      </c>
      <c r="H34" s="109">
        <f>[2]Slutanvändning!$N$3750</f>
        <v>0</v>
      </c>
      <c r="I34" s="109">
        <f>[2]Slutanvändning!$N$3751</f>
        <v>0</v>
      </c>
      <c r="J34" s="109">
        <v>0</v>
      </c>
      <c r="K34" s="109">
        <f>[2]Slutanvändning!T3747</f>
        <v>0</v>
      </c>
      <c r="L34" s="109">
        <f>[2]Slutanvändning!U3747</f>
        <v>0</v>
      </c>
      <c r="M34" s="109"/>
      <c r="N34" s="109">
        <v>0</v>
      </c>
      <c r="O34" s="109">
        <v>0</v>
      </c>
      <c r="P34" s="109">
        <f t="shared" si="4"/>
        <v>139123</v>
      </c>
      <c r="Q34" s="33"/>
      <c r="R34" s="86" t="str">
        <f>L30</f>
        <v>Avfall</v>
      </c>
      <c r="S34" s="61" t="str">
        <f>ROUND(L43/1000,0) &amp;" GWh"</f>
        <v>202 GWh</v>
      </c>
      <c r="T34" s="42">
        <f>L$44</f>
        <v>8.1489955071454068E-2</v>
      </c>
      <c r="U34" s="36"/>
      <c r="V34" s="8"/>
      <c r="W34" s="59"/>
    </row>
    <row r="35" spans="1:47" ht="15.6">
      <c r="A35" s="5" t="s">
        <v>35</v>
      </c>
      <c r="B35" s="109">
        <f>[2]Slutanvändning!$N$3761</f>
        <v>0</v>
      </c>
      <c r="C35" s="129">
        <f>[2]Slutanvändning!$N$3762</f>
        <v>56</v>
      </c>
      <c r="D35" s="109">
        <f>[2]Slutanvändning!$N$3755</f>
        <v>341511</v>
      </c>
      <c r="E35" s="109">
        <f>[2]Slutanvändning!$Q$3756</f>
        <v>0</v>
      </c>
      <c r="F35" s="129">
        <f>[2]Slutanvändning!$N$3757</f>
        <v>0</v>
      </c>
      <c r="G35" s="129">
        <f>[2]Slutanvändning!$N$3758</f>
        <v>75987</v>
      </c>
      <c r="H35" s="109">
        <f>[2]Slutanvändning!$N$3759</f>
        <v>0</v>
      </c>
      <c r="I35" s="109">
        <f>[2]Slutanvändning!$N$3760</f>
        <v>0</v>
      </c>
      <c r="J35" s="109">
        <v>0</v>
      </c>
      <c r="K35" s="109">
        <f>[2]Slutanvändning!T3756</f>
        <v>0</v>
      </c>
      <c r="L35" s="109">
        <f>[2]Slutanvändning!U3756</f>
        <v>0</v>
      </c>
      <c r="M35" s="109"/>
      <c r="N35" s="109">
        <v>0</v>
      </c>
      <c r="O35" s="109">
        <v>0</v>
      </c>
      <c r="P35" s="109">
        <f>SUM(B35:N35)</f>
        <v>417554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[2]Slutanvändning!$N$3770</f>
        <v>44580</v>
      </c>
      <c r="C36" s="129">
        <f>[2]Slutanvändning!$N$3771</f>
        <v>158460</v>
      </c>
      <c r="D36" s="109">
        <f>[2]Slutanvändning!$N$3764</f>
        <v>1792</v>
      </c>
      <c r="E36" s="109">
        <f>[2]Slutanvändning!$Q$3765</f>
        <v>0</v>
      </c>
      <c r="F36" s="129">
        <f>[2]Slutanvändning!$N$3766</f>
        <v>0</v>
      </c>
      <c r="G36" s="129">
        <f>[2]Slutanvändning!$N$3767</f>
        <v>0</v>
      </c>
      <c r="H36" s="109">
        <f>[2]Slutanvändning!$N$3768</f>
        <v>0</v>
      </c>
      <c r="I36" s="109">
        <f>[2]Slutanvändning!$N$3769</f>
        <v>0</v>
      </c>
      <c r="J36" s="109">
        <v>0</v>
      </c>
      <c r="K36" s="109">
        <f>[2]Slutanvändning!T3765</f>
        <v>0</v>
      </c>
      <c r="L36" s="109">
        <f>[2]Slutanvändning!U3765</f>
        <v>0</v>
      </c>
      <c r="M36" s="109"/>
      <c r="N36" s="109">
        <v>0</v>
      </c>
      <c r="O36" s="109">
        <v>0</v>
      </c>
      <c r="P36" s="109">
        <f t="shared" si="4"/>
        <v>204832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[2]Slutanvändning!$N$3779</f>
        <v>42155</v>
      </c>
      <c r="C37" s="129">
        <f>[2]Slutanvändning!$N$3780</f>
        <v>146703</v>
      </c>
      <c r="D37" s="109">
        <f>[2]Slutanvändning!$N$3773</f>
        <v>399</v>
      </c>
      <c r="E37" s="109">
        <f>[2]Slutanvändning!$Q$3774</f>
        <v>0</v>
      </c>
      <c r="F37" s="129">
        <f>[2]Slutanvändning!$N$3775</f>
        <v>0</v>
      </c>
      <c r="G37" s="129">
        <f>[2]Slutanvändning!$N$3776</f>
        <v>0</v>
      </c>
      <c r="H37" s="109">
        <f>[2]Slutanvändning!$N$3777</f>
        <v>52819</v>
      </c>
      <c r="I37" s="109">
        <f>[2]Slutanvändning!$N$3778</f>
        <v>0</v>
      </c>
      <c r="J37" s="109">
        <v>0</v>
      </c>
      <c r="K37" s="109">
        <f>[2]Slutanvändning!T3774</f>
        <v>0</v>
      </c>
      <c r="L37" s="109">
        <f>[2]Slutanvändning!U3774</f>
        <v>0</v>
      </c>
      <c r="M37" s="109"/>
      <c r="N37" s="109">
        <v>0</v>
      </c>
      <c r="O37" s="109">
        <v>0</v>
      </c>
      <c r="P37" s="109">
        <f t="shared" si="4"/>
        <v>242076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[2]Slutanvändning!$N$3788</f>
        <v>129654</v>
      </c>
      <c r="C38" s="129">
        <f>[2]Slutanvändning!$N$3789</f>
        <v>30063</v>
      </c>
      <c r="D38" s="109">
        <f>[2]Slutanvändning!$N$3782</f>
        <v>338</v>
      </c>
      <c r="E38" s="109">
        <f>[2]Slutanvändning!$Q$3783</f>
        <v>0</v>
      </c>
      <c r="F38" s="129">
        <f>[2]Slutanvändning!$N$3784</f>
        <v>0</v>
      </c>
      <c r="G38" s="129">
        <f>[2]Slutanvändning!$N$3785</f>
        <v>0</v>
      </c>
      <c r="H38" s="109">
        <f>[2]Slutanvändning!$N$3786</f>
        <v>0</v>
      </c>
      <c r="I38" s="109">
        <f>[2]Slutanvändning!$N$3787</f>
        <v>0</v>
      </c>
      <c r="J38" s="109">
        <v>0</v>
      </c>
      <c r="K38" s="109">
        <f>[2]Slutanvändning!T3783</f>
        <v>0</v>
      </c>
      <c r="L38" s="109">
        <f>[2]Slutanvändning!U3783</f>
        <v>0</v>
      </c>
      <c r="M38" s="109"/>
      <c r="N38" s="109">
        <v>0</v>
      </c>
      <c r="O38" s="109">
        <v>0</v>
      </c>
      <c r="P38" s="109">
        <f t="shared" si="4"/>
        <v>160055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[2]Slutanvändning!$N$3797</f>
        <v>0</v>
      </c>
      <c r="C39" s="129">
        <f>[2]Slutanvändning!$N$3798</f>
        <v>3416</v>
      </c>
      <c r="D39" s="109">
        <f>[2]Slutanvändning!$N$3791</f>
        <v>0</v>
      </c>
      <c r="E39" s="109">
        <f>[2]Slutanvändning!$Q$3792</f>
        <v>0</v>
      </c>
      <c r="F39" s="129">
        <f>[2]Slutanvändning!$N$3793</f>
        <v>0</v>
      </c>
      <c r="G39" s="129">
        <f>[2]Slutanvändning!$N$3794</f>
        <v>0</v>
      </c>
      <c r="H39" s="109">
        <f>[2]Slutanvändning!$N$3795</f>
        <v>0</v>
      </c>
      <c r="I39" s="109">
        <f>[2]Slutanvändning!$N$3796</f>
        <v>0</v>
      </c>
      <c r="J39" s="109">
        <v>0</v>
      </c>
      <c r="K39" s="109">
        <f>[2]Slutanvändning!T3792</f>
        <v>0</v>
      </c>
      <c r="L39" s="109">
        <f>[2]Slutanvändning!U3792</f>
        <v>0</v>
      </c>
      <c r="M39" s="109"/>
      <c r="N39" s="109">
        <v>0</v>
      </c>
      <c r="O39" s="109">
        <v>0</v>
      </c>
      <c r="P39" s="109">
        <f>SUM(B39:N39)</f>
        <v>3416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362028</v>
      </c>
      <c r="C40" s="142">
        <f t="shared" ref="C40:O40" si="5">SUM(C32:C39)</f>
        <v>826708</v>
      </c>
      <c r="D40" s="109">
        <f t="shared" si="5"/>
        <v>426188</v>
      </c>
      <c r="E40" s="142">
        <f t="shared" si="5"/>
        <v>560772.33333333337</v>
      </c>
      <c r="F40" s="142">
        <f>SUM(F32:F39)</f>
        <v>12155</v>
      </c>
      <c r="G40" s="142">
        <f t="shared" si="5"/>
        <v>80977.666666666672</v>
      </c>
      <c r="H40" s="109">
        <f t="shared" si="5"/>
        <v>53903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2322732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129 GWh</v>
      </c>
      <c r="T41" s="64"/>
    </row>
    <row r="42" spans="1:47">
      <c r="A42" s="46" t="s">
        <v>43</v>
      </c>
      <c r="B42" s="113">
        <f>B39+B38+B37</f>
        <v>171809</v>
      </c>
      <c r="C42" s="113">
        <f>C39+C38+C37</f>
        <v>180182</v>
      </c>
      <c r="D42" s="113">
        <f>D39+D38+D37</f>
        <v>737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52819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405547</v>
      </c>
      <c r="Q42" s="34"/>
      <c r="R42" s="41" t="s">
        <v>41</v>
      </c>
      <c r="S42" s="11" t="str">
        <f>ROUND(P42/1000,0) &amp;" GWh"</f>
        <v>406 GWh</v>
      </c>
      <c r="T42" s="42">
        <f>P42/P40</f>
        <v>0.17459913584520298</v>
      </c>
    </row>
    <row r="43" spans="1:47">
      <c r="A43" s="47" t="s">
        <v>45</v>
      </c>
      <c r="B43" s="115"/>
      <c r="C43" s="116">
        <f>C40+C24-C7+C46</f>
        <v>859676.64</v>
      </c>
      <c r="D43" s="116">
        <f t="shared" ref="D43:O43" si="7">D11+D24+D40</f>
        <v>428987</v>
      </c>
      <c r="E43" s="116">
        <f t="shared" si="7"/>
        <v>560772.33333333337</v>
      </c>
      <c r="F43" s="116">
        <f t="shared" si="7"/>
        <v>12155</v>
      </c>
      <c r="G43" s="116">
        <f t="shared" si="7"/>
        <v>80977.666666666672</v>
      </c>
      <c r="H43" s="116">
        <f t="shared" si="7"/>
        <v>334535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202024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2479127.6400000006</v>
      </c>
      <c r="Q43" s="34"/>
      <c r="R43" s="41" t="s">
        <v>42</v>
      </c>
      <c r="S43" s="11" t="str">
        <f>ROUND(P36/1000,0) &amp;" GWh"</f>
        <v>205 GWh</v>
      </c>
      <c r="T43" s="63">
        <f>P36/P40</f>
        <v>8.8185808780350039E-2</v>
      </c>
    </row>
    <row r="44" spans="1:47">
      <c r="A44" s="47" t="s">
        <v>46</v>
      </c>
      <c r="B44" s="136"/>
      <c r="C44" s="137">
        <f>C43/$P$43</f>
        <v>0.34676578411267273</v>
      </c>
      <c r="D44" s="137">
        <f t="shared" ref="D44:P44" si="8">D43/$P$43</f>
        <v>0.17303949707083249</v>
      </c>
      <c r="E44" s="137">
        <f t="shared" si="8"/>
        <v>0.22619744311887596</v>
      </c>
      <c r="F44" s="137">
        <f t="shared" si="8"/>
        <v>4.9029343241076516E-3</v>
      </c>
      <c r="G44" s="137">
        <f t="shared" si="8"/>
        <v>3.2663774692402142E-2</v>
      </c>
      <c r="H44" s="137">
        <f t="shared" si="8"/>
        <v>0.13494061160965473</v>
      </c>
      <c r="I44" s="137">
        <f t="shared" si="8"/>
        <v>0</v>
      </c>
      <c r="J44" s="137">
        <f t="shared" si="8"/>
        <v>0</v>
      </c>
      <c r="K44" s="137">
        <f t="shared" si="8"/>
        <v>0</v>
      </c>
      <c r="L44" s="137">
        <f t="shared" si="8"/>
        <v>8.1489955071454068E-2</v>
      </c>
      <c r="M44" s="137">
        <f t="shared" si="8"/>
        <v>0</v>
      </c>
      <c r="N44" s="137">
        <f t="shared" si="8"/>
        <v>0</v>
      </c>
      <c r="O44" s="137">
        <f t="shared" si="8"/>
        <v>0</v>
      </c>
      <c r="P44" s="137">
        <f t="shared" si="8"/>
        <v>1</v>
      </c>
      <c r="Q44" s="34"/>
      <c r="R44" s="41" t="s">
        <v>44</v>
      </c>
      <c r="S44" s="11" t="str">
        <f>ROUND(P34/1000,0) &amp;" GWh"</f>
        <v>139 GWh</v>
      </c>
      <c r="T44" s="42">
        <f>P34/P40</f>
        <v>5.9896277314817205E-2</v>
      </c>
      <c r="U44" s="36"/>
    </row>
    <row r="45" spans="1:47">
      <c r="A45" s="48"/>
      <c r="B45" s="129"/>
      <c r="C45" s="132"/>
      <c r="D45" s="132"/>
      <c r="E45" s="132"/>
      <c r="F45" s="133"/>
      <c r="G45" s="132"/>
      <c r="H45" s="132"/>
      <c r="I45" s="133"/>
      <c r="J45" s="132"/>
      <c r="K45" s="132"/>
      <c r="L45" s="132"/>
      <c r="M45" s="132"/>
      <c r="N45" s="133"/>
      <c r="O45" s="133"/>
      <c r="P45" s="133"/>
      <c r="Q45" s="34"/>
      <c r="R45" s="41" t="s">
        <v>31</v>
      </c>
      <c r="S45" s="11" t="str">
        <f>ROUND(P32/1000,0) &amp;" GWh"</f>
        <v>35 GWh</v>
      </c>
      <c r="T45" s="42">
        <f>P32/P40</f>
        <v>1.5152845872877284E-2</v>
      </c>
      <c r="U45" s="36"/>
    </row>
    <row r="46" spans="1:47">
      <c r="A46" s="48" t="s">
        <v>49</v>
      </c>
      <c r="B46" s="134">
        <f>B24-B40</f>
        <v>62503</v>
      </c>
      <c r="C46" s="134">
        <f>(C40+C24)*0.08</f>
        <v>66136.639999999999</v>
      </c>
      <c r="D46" s="132"/>
      <c r="E46" s="132"/>
      <c r="F46" s="133"/>
      <c r="G46" s="132"/>
      <c r="H46" s="132"/>
      <c r="I46" s="133"/>
      <c r="J46" s="132"/>
      <c r="K46" s="132"/>
      <c r="L46" s="132"/>
      <c r="M46" s="132"/>
      <c r="N46" s="133"/>
      <c r="O46" s="133"/>
      <c r="P46" s="135"/>
      <c r="Q46" s="34"/>
      <c r="R46" s="41" t="s">
        <v>47</v>
      </c>
      <c r="S46" s="11" t="str">
        <f>ROUND(P33/1000,0) &amp;" GWh"</f>
        <v>1120 GWh</v>
      </c>
      <c r="T46" s="63">
        <f>P33/P40</f>
        <v>0.48239745265489098</v>
      </c>
      <c r="U46" s="36"/>
    </row>
    <row r="47" spans="1:47">
      <c r="A47" s="48" t="s">
        <v>51</v>
      </c>
      <c r="B47" s="71">
        <f>B46/B24</f>
        <v>0.14722835317091096</v>
      </c>
      <c r="C47" s="71">
        <f>C46/(C40+C24)</f>
        <v>0.08</v>
      </c>
      <c r="D47" s="132"/>
      <c r="E47" s="132"/>
      <c r="F47" s="133"/>
      <c r="G47" s="132"/>
      <c r="H47" s="132"/>
      <c r="I47" s="133"/>
      <c r="J47" s="132"/>
      <c r="K47" s="132"/>
      <c r="L47" s="132"/>
      <c r="M47" s="132"/>
      <c r="N47" s="133"/>
      <c r="O47" s="133"/>
      <c r="P47" s="133"/>
      <c r="Q47" s="34"/>
      <c r="R47" s="41" t="s">
        <v>48</v>
      </c>
      <c r="S47" s="11" t="str">
        <f>ROUND(P35/1000,0) &amp;" GWh"</f>
        <v>418 GWh</v>
      </c>
      <c r="T47" s="63">
        <f>P35/P40</f>
        <v>0.17976847953186162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2323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9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108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[2]Solceller!$C$10</f>
        <v>427.5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[2]Elproduktion!$N$282</f>
        <v>0</v>
      </c>
      <c r="D7" s="109">
        <f>[2]Elproduktion!$N$283</f>
        <v>0</v>
      </c>
      <c r="E7" s="109">
        <f>[2]Elproduktion!$Q$284</f>
        <v>0</v>
      </c>
      <c r="F7" s="109">
        <f>[2]Elproduktion!$N$285</f>
        <v>0</v>
      </c>
      <c r="G7" s="109">
        <f>[2]Elproduktion!$R$286</f>
        <v>0</v>
      </c>
      <c r="H7" s="109">
        <f>[2]Elproduktion!$S$287</f>
        <v>0</v>
      </c>
      <c r="I7" s="109">
        <f>[2]Elproduktion!$N$288</f>
        <v>0</v>
      </c>
      <c r="J7" s="109">
        <f>[2]Elproduktion!$T$286</f>
        <v>0</v>
      </c>
      <c r="K7" s="109">
        <f>[2]Elproduktion!U284</f>
        <v>0</v>
      </c>
      <c r="L7" s="109">
        <f>[2]Elproduktion!V284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[2]Elproduktion!$N$290</f>
        <v>0</v>
      </c>
      <c r="D8" s="109">
        <f>[2]Elproduktion!$N$291</f>
        <v>0</v>
      </c>
      <c r="E8" s="109">
        <f>[2]Elproduktion!$Q$292</f>
        <v>0</v>
      </c>
      <c r="F8" s="109">
        <f>[2]Elproduktion!$N$293</f>
        <v>0</v>
      </c>
      <c r="G8" s="109">
        <f>[2]Elproduktion!$R$294</f>
        <v>0</v>
      </c>
      <c r="H8" s="109">
        <f>[2]Elproduktion!$S$295</f>
        <v>0</v>
      </c>
      <c r="I8" s="109">
        <f>[2]Elproduktion!$N$296</f>
        <v>0</v>
      </c>
      <c r="J8" s="109">
        <f>[2]Elproduktion!$T$294</f>
        <v>0</v>
      </c>
      <c r="K8" s="109">
        <f>[2]Elproduktion!U292</f>
        <v>0</v>
      </c>
      <c r="L8" s="109">
        <f>[2]Elproduktion!V292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29">
        <f>[2]Elproduktion!$N$298</f>
        <v>0</v>
      </c>
      <c r="D9" s="109">
        <f>[2]Elproduktion!$N$299</f>
        <v>0</v>
      </c>
      <c r="E9" s="109">
        <f>[2]Elproduktion!$Q$300</f>
        <v>0</v>
      </c>
      <c r="F9" s="109">
        <f>[2]Elproduktion!$N$301</f>
        <v>0</v>
      </c>
      <c r="G9" s="109">
        <f>[2]Elproduktion!$R$302</f>
        <v>0</v>
      </c>
      <c r="H9" s="109">
        <f>[2]Elproduktion!$S$303</f>
        <v>0</v>
      </c>
      <c r="I9" s="109">
        <f>[2]Elproduktion!$N$304</f>
        <v>0</v>
      </c>
      <c r="J9" s="109">
        <f>[2]Elproduktion!$T$302</f>
        <v>0</v>
      </c>
      <c r="K9" s="109">
        <f>[2]Elproduktion!U300</f>
        <v>0</v>
      </c>
      <c r="L9" s="109">
        <f>[2]Elproduktion!V300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[2]Elproduktion!$N$306</f>
        <v>5175.4845938375347</v>
      </c>
      <c r="D10" s="109">
        <f>[2]Elproduktion!$N$307</f>
        <v>0</v>
      </c>
      <c r="E10" s="109">
        <f>[2]Elproduktion!$Q$308</f>
        <v>0</v>
      </c>
      <c r="F10" s="109">
        <f>[2]Elproduktion!$N$309</f>
        <v>0</v>
      </c>
      <c r="G10" s="109">
        <f>[2]Elproduktion!$R$310</f>
        <v>0</v>
      </c>
      <c r="H10" s="109">
        <f>[2]Elproduktion!$S$311</f>
        <v>0</v>
      </c>
      <c r="I10" s="109">
        <f>[2]Elproduktion!$N$312</f>
        <v>0</v>
      </c>
      <c r="J10" s="109">
        <f>[2]Elproduktion!$T$310</f>
        <v>0</v>
      </c>
      <c r="K10" s="109">
        <f>[2]Elproduktion!U308</f>
        <v>0</v>
      </c>
      <c r="L10" s="109">
        <f>[2]Elproduktion!V308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46">
        <f>SUM(C5:C10)</f>
        <v>5602.9845938375347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1427 Sotenäs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9">
        <f>[2]Fjärrvärmeproduktion!$N$394</f>
        <v>0</v>
      </c>
      <c r="C18" s="109"/>
      <c r="D18" s="109">
        <f>[2]Fjärrvärmeproduktion!$N$395</f>
        <v>0</v>
      </c>
      <c r="E18" s="109">
        <f>[2]Fjärrvärmeproduktion!$Q$396</f>
        <v>0</v>
      </c>
      <c r="F18" s="109">
        <f>[2]Fjärrvärmeproduktion!$N$397</f>
        <v>0</v>
      </c>
      <c r="G18" s="109">
        <f>[2]Fjärrvärmeproduktion!$R$398</f>
        <v>0</v>
      </c>
      <c r="H18" s="109">
        <f>[2]Fjärrvärmeproduktion!$S$399</f>
        <v>0</v>
      </c>
      <c r="I18" s="109">
        <f>[2]Fjärrvärmeproduktion!$N$400</f>
        <v>0</v>
      </c>
      <c r="J18" s="109">
        <f>[2]Fjärrvärmeproduktion!$T$398</f>
        <v>0</v>
      </c>
      <c r="K18" s="109">
        <f>[2]Fjärrvärmeproduktion!U396</f>
        <v>0</v>
      </c>
      <c r="L18" s="109">
        <f>[2]Fjärrvärmeproduktion!V396</f>
        <v>0</v>
      </c>
      <c r="M18" s="109">
        <f>[2]Fjärrvärmeproduktion!$W$399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9">
        <f>[2]Fjärrvärmeproduktion!$N$402</f>
        <v>0</v>
      </c>
      <c r="C19" s="109"/>
      <c r="D19" s="109">
        <f>[2]Fjärrvärmeproduktion!$N$403</f>
        <v>0</v>
      </c>
      <c r="E19" s="109">
        <f>[2]Fjärrvärmeproduktion!$Q$404</f>
        <v>0</v>
      </c>
      <c r="F19" s="109">
        <f>[2]Fjärrvärmeproduktion!$N$405</f>
        <v>0</v>
      </c>
      <c r="G19" s="109">
        <f>[2]Fjärrvärmeproduktion!$R$406</f>
        <v>0</v>
      </c>
      <c r="H19" s="109">
        <f>[2]Fjärrvärmeproduktion!$S$407</f>
        <v>0</v>
      </c>
      <c r="I19" s="109">
        <f>[2]Fjärrvärmeproduktion!$N$408</f>
        <v>0</v>
      </c>
      <c r="J19" s="109">
        <f>[2]Fjärrvärmeproduktion!$T$406</f>
        <v>0</v>
      </c>
      <c r="K19" s="109">
        <f>[2]Fjärrvärmeproduktion!U404</f>
        <v>0</v>
      </c>
      <c r="L19" s="109">
        <f>[2]Fjärrvärmeproduktion!V404</f>
        <v>0</v>
      </c>
      <c r="M19" s="109">
        <f>[2]Fjärrvärmeproduktion!$W$407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09">
        <f>[2]Fjärrvärmeproduktion!$N$410</f>
        <v>0</v>
      </c>
      <c r="C20" s="109"/>
      <c r="D20" s="109">
        <f>[2]Fjärrvärmeproduktion!$N$411</f>
        <v>0</v>
      </c>
      <c r="E20" s="109">
        <f>[2]Fjärrvärmeproduktion!$Q$412</f>
        <v>0</v>
      </c>
      <c r="F20" s="109">
        <f>[2]Fjärrvärmeproduktion!$N$413</f>
        <v>0</v>
      </c>
      <c r="G20" s="109">
        <f>[2]Fjärrvärmeproduktion!$R$414</f>
        <v>0</v>
      </c>
      <c r="H20" s="109">
        <f>[2]Fjärrvärmeproduktion!$S$415</f>
        <v>0</v>
      </c>
      <c r="I20" s="109">
        <f>[2]Fjärrvärmeproduktion!$N$416</f>
        <v>0</v>
      </c>
      <c r="J20" s="109">
        <f>[2]Fjärrvärmeproduktion!$T$414</f>
        <v>0</v>
      </c>
      <c r="K20" s="109">
        <f>[2]Fjärrvärmeproduktion!U412</f>
        <v>0</v>
      </c>
      <c r="L20" s="109">
        <f>[2]Fjärrvärmeproduktion!V412</f>
        <v>0</v>
      </c>
      <c r="M20" s="109">
        <f>[2]Fjärrvärmeproduktion!$W$415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9">
        <f>[2]Fjärrvärmeproduktion!$N$418</f>
        <v>0</v>
      </c>
      <c r="C21" s="109"/>
      <c r="D21" s="109">
        <f>[2]Fjärrvärmeproduktion!$N$419</f>
        <v>0</v>
      </c>
      <c r="E21" s="109">
        <f>[2]Fjärrvärmeproduktion!$Q$420</f>
        <v>0</v>
      </c>
      <c r="F21" s="109">
        <f>[2]Fjärrvärmeproduktion!$N$421</f>
        <v>0</v>
      </c>
      <c r="G21" s="109">
        <f>[2]Fjärrvärmeproduktion!$R$422</f>
        <v>0</v>
      </c>
      <c r="H21" s="109">
        <f>[2]Fjärrvärmeproduktion!$S$423</f>
        <v>0</v>
      </c>
      <c r="I21" s="109">
        <f>[2]Fjärrvärmeproduktion!$N$424</f>
        <v>0</v>
      </c>
      <c r="J21" s="109">
        <f>[2]Fjärrvärmeproduktion!$T$422</f>
        <v>0</v>
      </c>
      <c r="K21" s="109">
        <f>[2]Fjärrvärmeproduktion!U420</f>
        <v>0</v>
      </c>
      <c r="L21" s="109">
        <f>[2]Fjärrvärmeproduktion!V420</f>
        <v>0</v>
      </c>
      <c r="M21" s="109">
        <f>[2]Fjärrvärmeproduktion!$W$423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9">
        <f>[2]Fjärrvärmeproduktion!$N$426</f>
        <v>0</v>
      </c>
      <c r="C22" s="109"/>
      <c r="D22" s="109">
        <f>[2]Fjärrvärmeproduktion!$N$427</f>
        <v>0</v>
      </c>
      <c r="E22" s="109">
        <f>[2]Fjärrvärmeproduktion!$Q$428</f>
        <v>0</v>
      </c>
      <c r="F22" s="109">
        <f>[2]Fjärrvärmeproduktion!$N$429</f>
        <v>0</v>
      </c>
      <c r="G22" s="109">
        <f>[2]Fjärrvärmeproduktion!$R$430</f>
        <v>0</v>
      </c>
      <c r="H22" s="109">
        <f>[2]Fjärrvärmeproduktion!$S$431</f>
        <v>0</v>
      </c>
      <c r="I22" s="109">
        <f>[2]Fjärrvärmeproduktion!$N$432</f>
        <v>0</v>
      </c>
      <c r="J22" s="109">
        <f>[2]Fjärrvärmeproduktion!$T$430</f>
        <v>0</v>
      </c>
      <c r="K22" s="109">
        <f>[2]Fjärrvärmeproduktion!U428</f>
        <v>0</v>
      </c>
      <c r="L22" s="109">
        <f>[2]Fjärrvärmeproduktion!V428</f>
        <v>0</v>
      </c>
      <c r="M22" s="109">
        <f>[2]Fjärrvärmeproduktion!$W$431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328 GWh</v>
      </c>
      <c r="T22" s="38"/>
      <c r="U22" s="36"/>
    </row>
    <row r="23" spans="1:34" ht="15.6">
      <c r="A23" s="5" t="s">
        <v>23</v>
      </c>
      <c r="B23" s="109">
        <f>[2]Fjärrvärmeproduktion!$N$434</f>
        <v>0</v>
      </c>
      <c r="C23" s="109"/>
      <c r="D23" s="109">
        <f>[2]Fjärrvärmeproduktion!$N$435</f>
        <v>0</v>
      </c>
      <c r="E23" s="109">
        <f>[2]Fjärrvärmeproduktion!$Q$436</f>
        <v>0</v>
      </c>
      <c r="F23" s="109">
        <f>[2]Fjärrvärmeproduktion!$N$437</f>
        <v>0</v>
      </c>
      <c r="G23" s="109">
        <f>[2]Fjärrvärmeproduktion!$R$438</f>
        <v>0</v>
      </c>
      <c r="H23" s="109">
        <f>[2]Fjärrvärmeproduktion!$S$439</f>
        <v>0</v>
      </c>
      <c r="I23" s="109">
        <f>[2]Fjärrvärmeproduktion!$N$440</f>
        <v>0</v>
      </c>
      <c r="J23" s="109">
        <f>[2]Fjärrvärmeproduktion!$T$438</f>
        <v>0</v>
      </c>
      <c r="K23" s="109">
        <f>[2]Fjärrvärmeproduktion!U436</f>
        <v>0</v>
      </c>
      <c r="L23" s="109">
        <f>[2]Fjärrvärmeproduktion!V436</f>
        <v>0</v>
      </c>
      <c r="M23" s="109">
        <f>[2]Fjärrvärmeproduktion!$W$439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0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165 GWh</v>
      </c>
      <c r="T25" s="42">
        <f>C$44</f>
        <v>0.50281147221260769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124 GWh</v>
      </c>
      <c r="T26" s="42">
        <f>D$44</f>
        <v>0.37845825971871611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5 GWh</v>
      </c>
      <c r="T28" s="42">
        <f>F$44</f>
        <v>1.5298577958428875E-2</v>
      </c>
      <c r="U28" s="36"/>
    </row>
    <row r="29" spans="1:34" ht="15.6">
      <c r="A29" s="79" t="str">
        <f>A2</f>
        <v>1427 Sotenäs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23 GWh</v>
      </c>
      <c r="T29" s="42">
        <f>G$44</f>
        <v>7.1089263632515831E-2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11 GWh</v>
      </c>
      <c r="T30" s="42">
        <f>H$44</f>
        <v>3.234242647773157E-2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[2]Slutanvändning!$N$575</f>
        <v>0</v>
      </c>
      <c r="C32" s="109">
        <f>[2]Slutanvändning!$N$576</f>
        <v>1364</v>
      </c>
      <c r="D32" s="129">
        <f>[2]Slutanvändning!$N$569</f>
        <v>2179</v>
      </c>
      <c r="E32" s="109">
        <f>[2]Slutanvändning!$Q$570</f>
        <v>0</v>
      </c>
      <c r="F32" s="129">
        <f>[2]Slutanvändning!$N$571</f>
        <v>0</v>
      </c>
      <c r="G32" s="109">
        <f>[2]Slutanvändning!$N$572</f>
        <v>506</v>
      </c>
      <c r="H32" s="129">
        <f>[2]Slutanvändning!$N$573</f>
        <v>0</v>
      </c>
      <c r="I32" s="109">
        <f>[2]Slutanvändning!$N$574</f>
        <v>0</v>
      </c>
      <c r="J32" s="109">
        <v>0</v>
      </c>
      <c r="K32" s="109">
        <f>[2]Slutanvändning!T570</f>
        <v>0</v>
      </c>
      <c r="L32" s="109">
        <f>[2]Slutanvändning!U570</f>
        <v>0</v>
      </c>
      <c r="M32" s="109"/>
      <c r="N32" s="109">
        <v>0</v>
      </c>
      <c r="O32" s="109">
        <v>0</v>
      </c>
      <c r="P32" s="109">
        <f t="shared" ref="P32:P38" si="4">SUM(B32:N32)</f>
        <v>4049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[2]Slutanvändning!$N$584</f>
        <v>0</v>
      </c>
      <c r="C33" s="109">
        <f>[2]Slutanvändning!$N$585</f>
        <v>28177</v>
      </c>
      <c r="D33" s="156">
        <f>[2]Slutanvändning!$N$578</f>
        <v>10417</v>
      </c>
      <c r="E33" s="109">
        <f>[2]Slutanvändning!$Q$579</f>
        <v>0</v>
      </c>
      <c r="F33" s="141">
        <f>[2]Slutanvändning!$N$580</f>
        <v>5014</v>
      </c>
      <c r="G33" s="109">
        <f>[2]Slutanvändning!$N$581</f>
        <v>0</v>
      </c>
      <c r="H33" s="118">
        <f>[2]Slutanvändning!$N$582</f>
        <v>100</v>
      </c>
      <c r="I33" s="109">
        <f>[2]Slutanvändning!$N$583</f>
        <v>0</v>
      </c>
      <c r="J33" s="109">
        <v>0</v>
      </c>
      <c r="K33" s="109">
        <f>[2]Slutanvändning!T579</f>
        <v>0</v>
      </c>
      <c r="L33" s="109">
        <f>[2]Slutanvändning!U579</f>
        <v>0</v>
      </c>
      <c r="M33" s="109"/>
      <c r="N33" s="109">
        <v>0</v>
      </c>
      <c r="O33" s="109">
        <v>0</v>
      </c>
      <c r="P33" s="109">
        <f t="shared" si="4"/>
        <v>43708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[2]Slutanvändning!$N$593</f>
        <v>0</v>
      </c>
      <c r="C34" s="109">
        <f>[2]Slutanvändning!$N$594</f>
        <v>14359</v>
      </c>
      <c r="D34" s="129">
        <f>[2]Slutanvändning!$N$587</f>
        <v>2473</v>
      </c>
      <c r="E34" s="109">
        <f>[2]Slutanvändning!$Q$588</f>
        <v>0</v>
      </c>
      <c r="F34" s="129">
        <f>[2]Slutanvändning!$N$589</f>
        <v>0</v>
      </c>
      <c r="G34" s="109">
        <f>[2]Slutanvändning!$N$590</f>
        <v>0</v>
      </c>
      <c r="H34" s="129">
        <f>[2]Slutanvändning!$N$591</f>
        <v>0</v>
      </c>
      <c r="I34" s="109">
        <f>[2]Slutanvändning!$N$592</f>
        <v>0</v>
      </c>
      <c r="J34" s="109">
        <v>0</v>
      </c>
      <c r="K34" s="109">
        <f>[2]Slutanvändning!T588</f>
        <v>0</v>
      </c>
      <c r="L34" s="109">
        <f>[2]Slutanvändning!U588</f>
        <v>0</v>
      </c>
      <c r="M34" s="109"/>
      <c r="N34" s="109">
        <v>0</v>
      </c>
      <c r="O34" s="109">
        <v>0</v>
      </c>
      <c r="P34" s="109">
        <f t="shared" si="4"/>
        <v>16832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[2]Slutanvändning!$N$602</f>
        <v>0</v>
      </c>
      <c r="C35" s="109">
        <f>[2]Slutanvändning!$N$603</f>
        <v>0</v>
      </c>
      <c r="D35" s="129">
        <f>[2]Slutanvändning!$N$596</f>
        <v>72581</v>
      </c>
      <c r="E35" s="109">
        <f>[2]Slutanvändning!$Q$597</f>
        <v>0</v>
      </c>
      <c r="F35" s="129">
        <f>[2]Slutanvändning!$N$598</f>
        <v>0</v>
      </c>
      <c r="G35" s="109">
        <f>[2]Slutanvändning!$N$599</f>
        <v>22793</v>
      </c>
      <c r="H35" s="129">
        <f>[2]Slutanvändning!$N$600</f>
        <v>0</v>
      </c>
      <c r="I35" s="109">
        <f>[2]Slutanvändning!$N$601</f>
        <v>0</v>
      </c>
      <c r="J35" s="109">
        <v>0</v>
      </c>
      <c r="K35" s="109">
        <f>[2]Slutanvändning!T597</f>
        <v>0</v>
      </c>
      <c r="L35" s="109">
        <f>[2]Slutanvändning!U597</f>
        <v>0</v>
      </c>
      <c r="M35" s="109"/>
      <c r="N35" s="109">
        <v>0</v>
      </c>
      <c r="O35" s="109">
        <v>0</v>
      </c>
      <c r="P35" s="109">
        <f>SUM(B35:N35)</f>
        <v>95374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[2]Slutanvändning!$N$611</f>
        <v>0</v>
      </c>
      <c r="C36" s="109">
        <f>[2]Slutanvändning!$N$612</f>
        <v>38048</v>
      </c>
      <c r="D36" s="129">
        <f>[2]Slutanvändning!$N$605</f>
        <v>36311</v>
      </c>
      <c r="E36" s="109">
        <f>[2]Slutanvändning!$Q$606</f>
        <v>0</v>
      </c>
      <c r="F36" s="129">
        <f>[2]Slutanvändning!$N$607</f>
        <v>0</v>
      </c>
      <c r="G36" s="109">
        <f>[2]Slutanvändning!$N$608</f>
        <v>0</v>
      </c>
      <c r="H36" s="129">
        <f>[2]Slutanvändning!$N$609</f>
        <v>0</v>
      </c>
      <c r="I36" s="109">
        <f>[2]Slutanvändning!$N$610</f>
        <v>0</v>
      </c>
      <c r="J36" s="109">
        <v>0</v>
      </c>
      <c r="K36" s="109">
        <f>[2]Slutanvändning!T606</f>
        <v>0</v>
      </c>
      <c r="L36" s="109">
        <f>[2]Slutanvändning!U606</f>
        <v>0</v>
      </c>
      <c r="M36" s="109"/>
      <c r="N36" s="109">
        <v>0</v>
      </c>
      <c r="O36" s="109">
        <v>0</v>
      </c>
      <c r="P36" s="109">
        <f t="shared" si="4"/>
        <v>74359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[2]Slutanvändning!$N$620</f>
        <v>0</v>
      </c>
      <c r="C37" s="109">
        <f>[2]Slutanvändning!$N$621</f>
        <v>68734</v>
      </c>
      <c r="D37" s="129">
        <f>[2]Slutanvändning!$N$614</f>
        <v>76</v>
      </c>
      <c r="E37" s="109">
        <f>[2]Slutanvändning!$Q$615</f>
        <v>0</v>
      </c>
      <c r="F37" s="129">
        <f>[2]Slutanvändning!$N$616</f>
        <v>0</v>
      </c>
      <c r="G37" s="109">
        <f>[2]Slutanvändning!$N$617</f>
        <v>0</v>
      </c>
      <c r="H37" s="129">
        <f>[2]Slutanvändning!$N$618</f>
        <v>10500</v>
      </c>
      <c r="I37" s="109">
        <f>[2]Slutanvändning!$N$619</f>
        <v>0</v>
      </c>
      <c r="J37" s="109">
        <v>0</v>
      </c>
      <c r="K37" s="109">
        <f>[2]Slutanvändning!T615</f>
        <v>0</v>
      </c>
      <c r="L37" s="109">
        <f>[2]Slutanvändning!U615</f>
        <v>0</v>
      </c>
      <c r="M37" s="109"/>
      <c r="N37" s="109">
        <v>0</v>
      </c>
      <c r="O37" s="109">
        <v>0</v>
      </c>
      <c r="P37" s="109">
        <f t="shared" si="4"/>
        <v>79310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[2]Slutanvändning!$N$629</f>
        <v>0</v>
      </c>
      <c r="C38" s="109">
        <f>[2]Slutanvändning!$N$630</f>
        <v>1897</v>
      </c>
      <c r="D38" s="129">
        <f>[2]Slutanvändning!$N$623</f>
        <v>0</v>
      </c>
      <c r="E38" s="109">
        <f>[2]Slutanvändning!$Q$624</f>
        <v>0</v>
      </c>
      <c r="F38" s="129">
        <f>[2]Slutanvändning!$N$625</f>
        <v>0</v>
      </c>
      <c r="G38" s="109">
        <f>[2]Slutanvändning!$N$626</f>
        <v>0</v>
      </c>
      <c r="H38" s="129">
        <f>[2]Slutanvändning!$N$627</f>
        <v>0</v>
      </c>
      <c r="I38" s="109">
        <f>[2]Slutanvändning!$N$628</f>
        <v>0</v>
      </c>
      <c r="J38" s="109">
        <v>0</v>
      </c>
      <c r="K38" s="109">
        <f>[2]Slutanvändning!T624</f>
        <v>0</v>
      </c>
      <c r="L38" s="109">
        <f>[2]Slutanvändning!U624</f>
        <v>0</v>
      </c>
      <c r="M38" s="109"/>
      <c r="N38" s="109">
        <v>0</v>
      </c>
      <c r="O38" s="109">
        <v>0</v>
      </c>
      <c r="P38" s="109">
        <f t="shared" si="4"/>
        <v>1897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[2]Slutanvändning!$N$638</f>
        <v>0</v>
      </c>
      <c r="C39" s="109">
        <f>[2]Slutanvändning!$N$639</f>
        <v>7</v>
      </c>
      <c r="D39" s="129">
        <f>[2]Slutanvändning!$N$632</f>
        <v>0</v>
      </c>
      <c r="E39" s="109">
        <f>[2]Slutanvändning!$Q$633</f>
        <v>0</v>
      </c>
      <c r="F39" s="129">
        <f>[2]Slutanvändning!$N$634</f>
        <v>0</v>
      </c>
      <c r="G39" s="109">
        <f>[2]Slutanvändning!$N$635</f>
        <v>0</v>
      </c>
      <c r="H39" s="129">
        <f>[2]Slutanvändning!$N$636</f>
        <v>0</v>
      </c>
      <c r="I39" s="109">
        <f>[2]Slutanvändning!$N$637</f>
        <v>0</v>
      </c>
      <c r="J39" s="109">
        <v>0</v>
      </c>
      <c r="K39" s="109">
        <f>[2]Slutanvändning!T633</f>
        <v>0</v>
      </c>
      <c r="L39" s="109">
        <f>[2]Slutanvändning!U633</f>
        <v>0</v>
      </c>
      <c r="M39" s="109"/>
      <c r="N39" s="109">
        <v>0</v>
      </c>
      <c r="O39" s="109">
        <v>0</v>
      </c>
      <c r="P39" s="109">
        <f>SUM(B39:N39)</f>
        <v>7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0</v>
      </c>
      <c r="C40" s="109">
        <f t="shared" ref="C40:O40" si="5">SUM(C32:C39)</f>
        <v>152586</v>
      </c>
      <c r="D40" s="143">
        <f t="shared" si="5"/>
        <v>124037</v>
      </c>
      <c r="E40" s="109">
        <f t="shared" si="5"/>
        <v>0</v>
      </c>
      <c r="F40" s="143">
        <f>SUM(F32:F39)</f>
        <v>5014</v>
      </c>
      <c r="G40" s="109">
        <f t="shared" si="5"/>
        <v>23299</v>
      </c>
      <c r="H40" s="142">
        <f t="shared" si="5"/>
        <v>10600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315536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12 GWh</v>
      </c>
      <c r="T41" s="64"/>
    </row>
    <row r="42" spans="1:47">
      <c r="A42" s="46" t="s">
        <v>43</v>
      </c>
      <c r="B42" s="113">
        <f>B39+B38+B37</f>
        <v>0</v>
      </c>
      <c r="C42" s="113">
        <f>C39+C38+C37</f>
        <v>70638</v>
      </c>
      <c r="D42" s="113">
        <f>D39+D38+D37</f>
        <v>76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10500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81214</v>
      </c>
      <c r="Q42" s="34"/>
      <c r="R42" s="41" t="s">
        <v>41</v>
      </c>
      <c r="S42" s="11" t="str">
        <f>ROUND(P42/1000,0) &amp;" GWh"</f>
        <v>81 GWh</v>
      </c>
      <c r="T42" s="42">
        <f>P42/P40</f>
        <v>0.25738426043304091</v>
      </c>
    </row>
    <row r="43" spans="1:47">
      <c r="A43" s="47" t="s">
        <v>45</v>
      </c>
      <c r="B43" s="115"/>
      <c r="C43" s="116">
        <f>C40+C24-C7+C46</f>
        <v>164792.88</v>
      </c>
      <c r="D43" s="116">
        <f t="shared" ref="D43:O43" si="7">D11+D24+D40</f>
        <v>124037</v>
      </c>
      <c r="E43" s="116">
        <f t="shared" si="7"/>
        <v>0</v>
      </c>
      <c r="F43" s="116">
        <f t="shared" si="7"/>
        <v>5014</v>
      </c>
      <c r="G43" s="116">
        <f t="shared" si="7"/>
        <v>23299</v>
      </c>
      <c r="H43" s="116">
        <f t="shared" si="7"/>
        <v>10600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327742.88</v>
      </c>
      <c r="Q43" s="34"/>
      <c r="R43" s="41" t="s">
        <v>42</v>
      </c>
      <c r="S43" s="11" t="str">
        <f>ROUND(P36/1000,0) &amp;" GWh"</f>
        <v>74 GWh</v>
      </c>
      <c r="T43" s="63">
        <f>P36/P40</f>
        <v>0.23565932254956645</v>
      </c>
    </row>
    <row r="44" spans="1:47">
      <c r="A44" s="47" t="s">
        <v>46</v>
      </c>
      <c r="B44" s="136"/>
      <c r="C44" s="137">
        <f>C43/$P$43</f>
        <v>0.50281147221260769</v>
      </c>
      <c r="D44" s="137">
        <f t="shared" ref="D44:P44" si="8">D43/$P$43</f>
        <v>0.37845825971871611</v>
      </c>
      <c r="E44" s="137">
        <f t="shared" si="8"/>
        <v>0</v>
      </c>
      <c r="F44" s="137">
        <f t="shared" si="8"/>
        <v>1.5298577958428875E-2</v>
      </c>
      <c r="G44" s="137">
        <f t="shared" si="8"/>
        <v>7.1089263632515831E-2</v>
      </c>
      <c r="H44" s="137">
        <f t="shared" si="8"/>
        <v>3.234242647773157E-2</v>
      </c>
      <c r="I44" s="137">
        <f t="shared" si="8"/>
        <v>0</v>
      </c>
      <c r="J44" s="137">
        <f t="shared" si="8"/>
        <v>0</v>
      </c>
      <c r="K44" s="137">
        <f t="shared" si="8"/>
        <v>0</v>
      </c>
      <c r="L44" s="137">
        <f t="shared" si="8"/>
        <v>0</v>
      </c>
      <c r="M44" s="137">
        <f t="shared" si="8"/>
        <v>0</v>
      </c>
      <c r="N44" s="137">
        <f t="shared" si="8"/>
        <v>0</v>
      </c>
      <c r="O44" s="137">
        <f t="shared" si="8"/>
        <v>0</v>
      </c>
      <c r="P44" s="137">
        <f t="shared" si="8"/>
        <v>1</v>
      </c>
      <c r="Q44" s="34"/>
      <c r="R44" s="41" t="s">
        <v>44</v>
      </c>
      <c r="S44" s="11" t="str">
        <f>ROUND(P34/1000,0) &amp;" GWh"</f>
        <v>17 GWh</v>
      </c>
      <c r="T44" s="42">
        <f>P34/P40</f>
        <v>5.3344150905126515E-2</v>
      </c>
      <c r="U44" s="36"/>
    </row>
    <row r="45" spans="1:47">
      <c r="A45" s="48"/>
      <c r="B45" s="129"/>
      <c r="C45" s="132"/>
      <c r="D45" s="132"/>
      <c r="E45" s="132"/>
      <c r="F45" s="133"/>
      <c r="G45" s="132"/>
      <c r="H45" s="132"/>
      <c r="I45" s="133"/>
      <c r="J45" s="132"/>
      <c r="K45" s="132"/>
      <c r="L45" s="132"/>
      <c r="M45" s="132"/>
      <c r="N45" s="133"/>
      <c r="O45" s="133"/>
      <c r="P45" s="133"/>
      <c r="Q45" s="34"/>
      <c r="R45" s="41" t="s">
        <v>31</v>
      </c>
      <c r="S45" s="11" t="str">
        <f>ROUND(P32/1000,0) &amp;" GWh"</f>
        <v>4 GWh</v>
      </c>
      <c r="T45" s="42">
        <f>P32/P40</f>
        <v>1.2832133258962528E-2</v>
      </c>
      <c r="U45" s="36"/>
    </row>
    <row r="46" spans="1:47">
      <c r="A46" s="48" t="s">
        <v>49</v>
      </c>
      <c r="B46" s="134">
        <f>B24-B40</f>
        <v>0</v>
      </c>
      <c r="C46" s="134">
        <f>(C40+C24)*0.08</f>
        <v>12206.880000000001</v>
      </c>
      <c r="D46" s="132"/>
      <c r="E46" s="132"/>
      <c r="F46" s="133"/>
      <c r="G46" s="132"/>
      <c r="H46" s="132"/>
      <c r="I46" s="133"/>
      <c r="J46" s="132"/>
      <c r="K46" s="132"/>
      <c r="L46" s="132"/>
      <c r="M46" s="132"/>
      <c r="N46" s="133"/>
      <c r="O46" s="133"/>
      <c r="P46" s="135"/>
      <c r="Q46" s="34"/>
      <c r="R46" s="41" t="s">
        <v>47</v>
      </c>
      <c r="S46" s="11" t="str">
        <f>ROUND(P33/1000,0) &amp;" GWh"</f>
        <v>44 GWh</v>
      </c>
      <c r="T46" s="63">
        <f>P33/P40</f>
        <v>0.13851985193448607</v>
      </c>
      <c r="U46" s="36"/>
    </row>
    <row r="47" spans="1:47">
      <c r="A47" s="48" t="s">
        <v>51</v>
      </c>
      <c r="B47" s="71" t="e">
        <f>B46/B24</f>
        <v>#DIV/0!</v>
      </c>
      <c r="C47" s="71">
        <f>C46/(C40+C24)</f>
        <v>0.08</v>
      </c>
      <c r="D47" s="132"/>
      <c r="E47" s="132"/>
      <c r="F47" s="133"/>
      <c r="G47" s="132"/>
      <c r="H47" s="132"/>
      <c r="I47" s="133"/>
      <c r="J47" s="132"/>
      <c r="K47" s="132"/>
      <c r="L47" s="132"/>
      <c r="M47" s="132"/>
      <c r="N47" s="133"/>
      <c r="O47" s="133"/>
      <c r="P47" s="133"/>
      <c r="Q47" s="34"/>
      <c r="R47" s="41" t="s">
        <v>48</v>
      </c>
      <c r="S47" s="11" t="str">
        <f>ROUND(P35/1000,0) &amp;" GWh"</f>
        <v>95 GWh</v>
      </c>
      <c r="T47" s="63">
        <f>P35/P40</f>
        <v>0.30226028091881751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316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109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[2]Solceller!$C$7</f>
        <v>570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[2]Elproduktion!$N$162</f>
        <v>0</v>
      </c>
      <c r="D7" s="109">
        <f>[2]Elproduktion!$N$163</f>
        <v>0</v>
      </c>
      <c r="E7" s="109">
        <f>[2]Elproduktion!$Q$164</f>
        <v>0</v>
      </c>
      <c r="F7" s="109">
        <f>[2]Elproduktion!$N$165</f>
        <v>0</v>
      </c>
      <c r="G7" s="109">
        <f>[2]Elproduktion!$R$166</f>
        <v>0</v>
      </c>
      <c r="H7" s="109">
        <f>[2]Elproduktion!$S$167</f>
        <v>0</v>
      </c>
      <c r="I7" s="109">
        <f>[2]Elproduktion!$N$168</f>
        <v>0</v>
      </c>
      <c r="J7" s="109">
        <f>[2]Elproduktion!$T$166</f>
        <v>0</v>
      </c>
      <c r="K7" s="109">
        <f>[2]Elproduktion!U164</f>
        <v>0</v>
      </c>
      <c r="L7" s="109">
        <f>[2]Elproduktion!V164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[2]Elproduktion!$N$170</f>
        <v>0</v>
      </c>
      <c r="D8" s="109">
        <f>[2]Elproduktion!$N$171</f>
        <v>0</v>
      </c>
      <c r="E8" s="109">
        <f>[2]Elproduktion!$Q$172</f>
        <v>0</v>
      </c>
      <c r="F8" s="109">
        <f>[2]Elproduktion!$N$173</f>
        <v>0</v>
      </c>
      <c r="G8" s="109">
        <f>[2]Elproduktion!$R$174</f>
        <v>0</v>
      </c>
      <c r="H8" s="109">
        <f>[2]Elproduktion!$S$175</f>
        <v>0</v>
      </c>
      <c r="I8" s="109">
        <f>[2]Elproduktion!$N$176</f>
        <v>0</v>
      </c>
      <c r="J8" s="109">
        <f>[2]Elproduktion!$T$174</f>
        <v>0</v>
      </c>
      <c r="K8" s="109">
        <f>[2]Elproduktion!U172</f>
        <v>0</v>
      </c>
      <c r="L8" s="109">
        <f>[2]Elproduktion!V172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29">
        <f>[2]Elproduktion!$N$178</f>
        <v>0</v>
      </c>
      <c r="D9" s="109">
        <f>[2]Elproduktion!$N$179</f>
        <v>0</v>
      </c>
      <c r="E9" s="109">
        <f>[2]Elproduktion!$Q$180</f>
        <v>0</v>
      </c>
      <c r="F9" s="109">
        <f>[2]Elproduktion!$N$181</f>
        <v>0</v>
      </c>
      <c r="G9" s="109">
        <f>[2]Elproduktion!$R$182</f>
        <v>0</v>
      </c>
      <c r="H9" s="109">
        <f>[2]Elproduktion!$S$183</f>
        <v>0</v>
      </c>
      <c r="I9" s="109">
        <f>[2]Elproduktion!$N$184</f>
        <v>0</v>
      </c>
      <c r="J9" s="109">
        <f>[2]Elproduktion!$T$182</f>
        <v>0</v>
      </c>
      <c r="K9" s="109">
        <f>[2]Elproduktion!U180</f>
        <v>0</v>
      </c>
      <c r="L9" s="109">
        <f>[2]Elproduktion!V180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[2]Elproduktion!$N$186</f>
        <v>5175.4845938375347</v>
      </c>
      <c r="D10" s="109">
        <f>[2]Elproduktion!$N$187</f>
        <v>0</v>
      </c>
      <c r="E10" s="109">
        <f>[2]Elproduktion!$Q$188</f>
        <v>0</v>
      </c>
      <c r="F10" s="109">
        <f>[2]Elproduktion!$N$189</f>
        <v>0</v>
      </c>
      <c r="G10" s="109">
        <f>[2]Elproduktion!$R$190</f>
        <v>0</v>
      </c>
      <c r="H10" s="109">
        <f>[2]Elproduktion!$S$191</f>
        <v>0</v>
      </c>
      <c r="I10" s="109">
        <f>[2]Elproduktion!$N$192</f>
        <v>0</v>
      </c>
      <c r="J10" s="109">
        <f>[2]Elproduktion!$T$190</f>
        <v>0</v>
      </c>
      <c r="K10" s="109">
        <f>[2]Elproduktion!U188</f>
        <v>0</v>
      </c>
      <c r="L10" s="109">
        <f>[2]Elproduktion!V188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5745.4845938375347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1415 Stenungsund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9">
        <f>[2]Fjärrvärmeproduktion!$N$226</f>
        <v>0</v>
      </c>
      <c r="C18" s="109"/>
      <c r="D18" s="109">
        <f>[2]Fjärrvärmeproduktion!$N$227</f>
        <v>0</v>
      </c>
      <c r="E18" s="109">
        <f>[2]Fjärrvärmeproduktion!$Q$228</f>
        <v>0</v>
      </c>
      <c r="F18" s="109">
        <f>[2]Fjärrvärmeproduktion!$N$229</f>
        <v>0</v>
      </c>
      <c r="G18" s="109">
        <f>[2]Fjärrvärmeproduktion!$R$230</f>
        <v>0</v>
      </c>
      <c r="H18" s="109">
        <f>[2]Fjärrvärmeproduktion!$S$231</f>
        <v>0</v>
      </c>
      <c r="I18" s="109">
        <f>[2]Fjärrvärmeproduktion!$N$232</f>
        <v>0</v>
      </c>
      <c r="J18" s="109">
        <f>[2]Fjärrvärmeproduktion!$T$230</f>
        <v>0</v>
      </c>
      <c r="K18" s="109">
        <f>[2]Fjärrvärmeproduktion!U228</f>
        <v>0</v>
      </c>
      <c r="L18" s="109">
        <f>[2]Fjärrvärmeproduktion!V228</f>
        <v>0</v>
      </c>
      <c r="M18" s="109">
        <f>[2]Fjärrvärmeproduktion!$W$231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9">
        <f>[2]Fjärrvärmeproduktion!$N$234</f>
        <v>522</v>
      </c>
      <c r="C19" s="109"/>
      <c r="D19" s="109">
        <f>[2]Fjärrvärmeproduktion!$N$235</f>
        <v>0</v>
      </c>
      <c r="E19" s="109">
        <f>[2]Fjärrvärmeproduktion!$Q$236</f>
        <v>0</v>
      </c>
      <c r="F19" s="109">
        <f>[2]Fjärrvärmeproduktion!$N$237</f>
        <v>543</v>
      </c>
      <c r="G19" s="109">
        <f>[2]Fjärrvärmeproduktion!$R$238</f>
        <v>0</v>
      </c>
      <c r="H19" s="109">
        <f>[2]Fjärrvärmeproduktion!$S$239</f>
        <v>0</v>
      </c>
      <c r="I19" s="109">
        <f>[2]Fjärrvärmeproduktion!$N$240</f>
        <v>0</v>
      </c>
      <c r="J19" s="109">
        <f>[2]Fjärrvärmeproduktion!$T$238</f>
        <v>0</v>
      </c>
      <c r="K19" s="109">
        <f>[2]Fjärrvärmeproduktion!U236</f>
        <v>0</v>
      </c>
      <c r="L19" s="109">
        <f>[2]Fjärrvärmeproduktion!V236</f>
        <v>0</v>
      </c>
      <c r="M19" s="109">
        <f>[2]Fjärrvärmeproduktion!$W$239</f>
        <v>0</v>
      </c>
      <c r="N19" s="109"/>
      <c r="O19" s="109"/>
      <c r="P19" s="109">
        <f t="shared" ref="P19:P24" si="2">SUM(C19:O19)</f>
        <v>543</v>
      </c>
      <c r="Q19" s="4"/>
      <c r="R19" s="4"/>
      <c r="S19" s="4"/>
      <c r="T19" s="4"/>
    </row>
    <row r="20" spans="1:34" ht="15.6">
      <c r="A20" s="5" t="s">
        <v>20</v>
      </c>
      <c r="B20" s="109">
        <f>[2]Fjärrvärmeproduktion!$N$242</f>
        <v>0</v>
      </c>
      <c r="C20" s="109"/>
      <c r="D20" s="109">
        <f>[2]Fjärrvärmeproduktion!$N$243</f>
        <v>0</v>
      </c>
      <c r="E20" s="109">
        <f>[2]Fjärrvärmeproduktion!$Q$244</f>
        <v>0</v>
      </c>
      <c r="F20" s="109">
        <f>[2]Fjärrvärmeproduktion!$N$245</f>
        <v>0</v>
      </c>
      <c r="G20" s="109">
        <f>[2]Fjärrvärmeproduktion!$R$246</f>
        <v>0</v>
      </c>
      <c r="H20" s="109">
        <f>[2]Fjärrvärmeproduktion!$S$247</f>
        <v>0</v>
      </c>
      <c r="I20" s="109">
        <f>[2]Fjärrvärmeproduktion!$N$248</f>
        <v>0</v>
      </c>
      <c r="J20" s="109">
        <f>[2]Fjärrvärmeproduktion!$T$246</f>
        <v>0</v>
      </c>
      <c r="K20" s="109">
        <f>[2]Fjärrvärmeproduktion!U244</f>
        <v>0</v>
      </c>
      <c r="L20" s="109">
        <f>[2]Fjärrvärmeproduktion!V244</f>
        <v>0</v>
      </c>
      <c r="M20" s="109">
        <f>[2]Fjärrvärmeproduktion!$W$247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9">
        <f>[2]Fjärrvärmeproduktion!$N$250</f>
        <v>0</v>
      </c>
      <c r="C21" s="109"/>
      <c r="D21" s="109">
        <f>[2]Fjärrvärmeproduktion!$N$251</f>
        <v>0</v>
      </c>
      <c r="E21" s="109">
        <f>[2]Fjärrvärmeproduktion!$Q$252</f>
        <v>0</v>
      </c>
      <c r="F21" s="109">
        <f>[2]Fjärrvärmeproduktion!$N$253</f>
        <v>0</v>
      </c>
      <c r="G21" s="109">
        <f>[2]Fjärrvärmeproduktion!$R$254</f>
        <v>0</v>
      </c>
      <c r="H21" s="109">
        <f>[2]Fjärrvärmeproduktion!$S$255</f>
        <v>0</v>
      </c>
      <c r="I21" s="109">
        <f>[2]Fjärrvärmeproduktion!$N$256</f>
        <v>0</v>
      </c>
      <c r="J21" s="109">
        <f>[2]Fjärrvärmeproduktion!$T$254</f>
        <v>0</v>
      </c>
      <c r="K21" s="109">
        <f>[2]Fjärrvärmeproduktion!U252</f>
        <v>0</v>
      </c>
      <c r="L21" s="109">
        <f>[2]Fjärrvärmeproduktion!V252</f>
        <v>0</v>
      </c>
      <c r="M21" s="109">
        <f>[2]Fjärrvärmeproduktion!$W$255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9">
        <f>[2]Fjärrvärmeproduktion!$N$258</f>
        <v>91587</v>
      </c>
      <c r="C22" s="109"/>
      <c r="D22" s="109">
        <f>[2]Fjärrvärmeproduktion!$N$259</f>
        <v>0</v>
      </c>
      <c r="E22" s="109">
        <f>[2]Fjärrvärmeproduktion!$Q$260</f>
        <v>0</v>
      </c>
      <c r="F22" s="109">
        <f>[2]Fjärrvärmeproduktion!$N$261</f>
        <v>0</v>
      </c>
      <c r="G22" s="109">
        <f>[2]Fjärrvärmeproduktion!$R$262</f>
        <v>0</v>
      </c>
      <c r="H22" s="109">
        <f>[2]Fjärrvärmeproduktion!$S$263</f>
        <v>0</v>
      </c>
      <c r="I22" s="109">
        <f>[2]Fjärrvärmeproduktion!$N$264</f>
        <v>0</v>
      </c>
      <c r="J22" s="109">
        <f>[2]Fjärrvärmeproduktion!$T$262</f>
        <v>0</v>
      </c>
      <c r="K22" s="109">
        <f>[2]Fjärrvärmeproduktion!U260</f>
        <v>0</v>
      </c>
      <c r="L22" s="109">
        <f>[2]Fjärrvärmeproduktion!V260</f>
        <v>0</v>
      </c>
      <c r="M22" s="109">
        <f>[2]Fjärrvärmeproduktion!$W$263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7071 GWh</v>
      </c>
      <c r="T22" s="38"/>
      <c r="U22" s="36"/>
    </row>
    <row r="23" spans="1:34" ht="15.6">
      <c r="A23" s="5" t="s">
        <v>23</v>
      </c>
      <c r="B23" s="109">
        <f>[2]Fjärrvärmeproduktion!$N$266</f>
        <v>0</v>
      </c>
      <c r="C23" s="109"/>
      <c r="D23" s="109">
        <f>[2]Fjärrvärmeproduktion!$N$267</f>
        <v>0</v>
      </c>
      <c r="E23" s="109">
        <f>[2]Fjärrvärmeproduktion!$Q$268</f>
        <v>0</v>
      </c>
      <c r="F23" s="109">
        <f>[2]Fjärrvärmeproduktion!$N$269</f>
        <v>0</v>
      </c>
      <c r="G23" s="109">
        <f>[2]Fjärrvärmeproduktion!$R$270</f>
        <v>0</v>
      </c>
      <c r="H23" s="109">
        <f>[2]Fjärrvärmeproduktion!$S$271</f>
        <v>0</v>
      </c>
      <c r="I23" s="109">
        <f>[2]Fjärrvärmeproduktion!$N$272</f>
        <v>0</v>
      </c>
      <c r="J23" s="109">
        <f>[2]Fjärrvärmeproduktion!$T$270</f>
        <v>0</v>
      </c>
      <c r="K23" s="109">
        <f>[2]Fjärrvärmeproduktion!U268</f>
        <v>0</v>
      </c>
      <c r="L23" s="109">
        <f>[2]Fjärrvärmeproduktion!V268</f>
        <v>0</v>
      </c>
      <c r="M23" s="109">
        <f>[2]Fjärrvärmeproduktion!$W$271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92109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543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543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2115 GWh</v>
      </c>
      <c r="T25" s="42">
        <f>C$44</f>
        <v>0.29916257363813048</v>
      </c>
      <c r="U25" s="36"/>
    </row>
    <row r="26" spans="1:34" ht="15.6">
      <c r="B26" s="129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481 GWh</v>
      </c>
      <c r="T26" s="42">
        <f>D$44</f>
        <v>6.8029088967581294E-2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255 GWh</v>
      </c>
      <c r="T28" s="42">
        <f>F$44</f>
        <v>3.6126594731019306E-2</v>
      </c>
      <c r="U28" s="36"/>
    </row>
    <row r="29" spans="1:34" ht="15.6">
      <c r="A29" s="79" t="str">
        <f>A2</f>
        <v>1415 Stenungsund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110 GWh</v>
      </c>
      <c r="T29" s="42">
        <f>G$44</f>
        <v>1.5502569018388484E-2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29 GWh</v>
      </c>
      <c r="T30" s="42">
        <f>H$44</f>
        <v>4.0422746755504257E-3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[2]Slutanvändning!$N$332</f>
        <v>0</v>
      </c>
      <c r="C32" s="118">
        <f>[2]Slutanvändning!$N$333</f>
        <v>2622.9503214494325</v>
      </c>
      <c r="D32" s="118">
        <f>[2]Slutanvändning!$N$326</f>
        <v>6504.2996785505675</v>
      </c>
      <c r="E32" s="109">
        <f>[2]Slutanvändning!$Q$327</f>
        <v>0</v>
      </c>
      <c r="F32" s="129">
        <f>[2]Slutanvändning!$N$328</f>
        <v>0</v>
      </c>
      <c r="G32" s="118">
        <f>[2]Slutanvändning!$N$329</f>
        <v>186.75</v>
      </c>
      <c r="H32" s="129">
        <f>[2]Slutanvändning!$N$330</f>
        <v>0</v>
      </c>
      <c r="I32" s="109">
        <f>[2]Slutanvändning!$N$331</f>
        <v>0</v>
      </c>
      <c r="J32" s="109">
        <v>0</v>
      </c>
      <c r="K32" s="109">
        <f>[2]Slutanvändning!T327</f>
        <v>0</v>
      </c>
      <c r="L32" s="109">
        <f>[2]Slutanvändning!U327</f>
        <v>0</v>
      </c>
      <c r="M32" s="109"/>
      <c r="N32" s="109">
        <v>0</v>
      </c>
      <c r="O32" s="109">
        <v>0</v>
      </c>
      <c r="P32" s="109">
        <f t="shared" ref="P32:P38" si="4">SUM(B32:N32)</f>
        <v>9314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29">
        <f>[2]Slutanvändning!$N$341</f>
        <v>2190</v>
      </c>
      <c r="C33" s="144">
        <f>[2]Slutanvändning!$N$342</f>
        <v>1778000</v>
      </c>
      <c r="D33" s="118">
        <f>[2]Slutanvändning!$N$335</f>
        <v>151855.70032144943</v>
      </c>
      <c r="E33" s="109">
        <f>[2]Slutanvändning!$Q$336</f>
        <v>0</v>
      </c>
      <c r="F33" s="144">
        <f>[2]Slutanvändning!$N$337</f>
        <v>254920</v>
      </c>
      <c r="G33" s="129">
        <f>[2]Slutanvändning!$N$338</f>
        <v>0</v>
      </c>
      <c r="H33" s="118">
        <f>[2]Slutanvändning!$N$339</f>
        <v>0</v>
      </c>
      <c r="I33" s="109">
        <f>[2]Slutanvändning!$N$340</f>
        <v>0</v>
      </c>
      <c r="J33" s="109">
        <v>0</v>
      </c>
      <c r="K33" s="109">
        <f>[2]Slutanvändning!T336</f>
        <v>0</v>
      </c>
      <c r="L33" s="109">
        <f>[2]Slutanvändning!U336</f>
        <v>0</v>
      </c>
      <c r="M33" s="109"/>
      <c r="N33" s="139">
        <f>[2]Slutanvändning!$V$337</f>
        <v>4081124.2996785506</v>
      </c>
      <c r="O33" s="109">
        <v>0</v>
      </c>
      <c r="P33" s="143">
        <f t="shared" si="4"/>
        <v>6268090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29">
        <f>[2]Slutanvändning!$N$350</f>
        <v>10039</v>
      </c>
      <c r="C34" s="129">
        <f>[2]Slutanvändning!$N$351</f>
        <v>19762</v>
      </c>
      <c r="D34" s="129">
        <f>[2]Slutanvändning!$N$344</f>
        <v>205</v>
      </c>
      <c r="E34" s="109">
        <f>[2]Slutanvändning!$Q$345</f>
        <v>0</v>
      </c>
      <c r="F34" s="129">
        <f>[2]Slutanvändning!$N$346</f>
        <v>0</v>
      </c>
      <c r="G34" s="129">
        <f>[2]Slutanvändning!$N$347</f>
        <v>0</v>
      </c>
      <c r="H34" s="129">
        <f>[2]Slutanvändning!$N$348</f>
        <v>0</v>
      </c>
      <c r="I34" s="109">
        <f>[2]Slutanvändning!$N$349</f>
        <v>0</v>
      </c>
      <c r="J34" s="109">
        <v>0</v>
      </c>
      <c r="K34" s="109">
        <f>[2]Slutanvändning!T345</f>
        <v>0</v>
      </c>
      <c r="L34" s="109">
        <f>[2]Slutanvändning!U345</f>
        <v>0</v>
      </c>
      <c r="M34" s="109"/>
      <c r="N34" s="109">
        <v>0</v>
      </c>
      <c r="O34" s="109">
        <v>0</v>
      </c>
      <c r="P34" s="109">
        <f t="shared" si="4"/>
        <v>30006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[2]Slutanvändning!$N$359</f>
        <v>0</v>
      </c>
      <c r="C35" s="129">
        <f>[2]Slutanvändning!$N$360</f>
        <v>0</v>
      </c>
      <c r="D35" s="118">
        <f>[2]Slutanvändning!$N$353</f>
        <v>296534</v>
      </c>
      <c r="E35" s="109">
        <f>[2]Slutanvändning!$Q$354</f>
        <v>0</v>
      </c>
      <c r="F35" s="129">
        <f>[2]Slutanvändning!$N$355</f>
        <v>0</v>
      </c>
      <c r="G35" s="118">
        <f>[2]Slutanvändning!$N$356</f>
        <v>109437</v>
      </c>
      <c r="H35" s="129">
        <f>[2]Slutanvändning!$N$357</f>
        <v>0</v>
      </c>
      <c r="I35" s="109">
        <f>[2]Slutanvändning!$N$358</f>
        <v>0</v>
      </c>
      <c r="J35" s="109">
        <v>0</v>
      </c>
      <c r="K35" s="109">
        <f>[2]Slutanvändning!T354</f>
        <v>0</v>
      </c>
      <c r="L35" s="109">
        <f>[2]Slutanvändning!U354</f>
        <v>0</v>
      </c>
      <c r="M35" s="109"/>
      <c r="N35" s="109">
        <v>0</v>
      </c>
      <c r="O35" s="109">
        <v>0</v>
      </c>
      <c r="P35" s="109">
        <f>SUM(B35:N35)</f>
        <v>405971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29">
        <f>[2]Slutanvändning!$N$368</f>
        <v>8611</v>
      </c>
      <c r="C36" s="129">
        <f>[2]Slutanvändning!$N$369</f>
        <v>44495</v>
      </c>
      <c r="D36" s="129">
        <f>[2]Slutanvändning!$N$362</f>
        <v>25228</v>
      </c>
      <c r="E36" s="109">
        <f>[2]Slutanvändning!$Q$363</f>
        <v>0</v>
      </c>
      <c r="F36" s="129">
        <f>[2]Slutanvändning!$N$364</f>
        <v>0</v>
      </c>
      <c r="G36" s="129">
        <f>[2]Slutanvändning!$N$365</f>
        <v>0</v>
      </c>
      <c r="H36" s="129">
        <f>[2]Slutanvändning!$N$366</f>
        <v>0</v>
      </c>
      <c r="I36" s="109">
        <f>[2]Slutanvändning!$N$367</f>
        <v>0</v>
      </c>
      <c r="J36" s="109">
        <v>0</v>
      </c>
      <c r="K36" s="109">
        <f>[2]Slutanvändning!T363</f>
        <v>0</v>
      </c>
      <c r="L36" s="109">
        <f>[2]Slutanvändning!U363</f>
        <v>0</v>
      </c>
      <c r="M36" s="109"/>
      <c r="N36" s="109">
        <v>0</v>
      </c>
      <c r="O36" s="109">
        <v>0</v>
      </c>
      <c r="P36" s="109">
        <f t="shared" si="4"/>
        <v>78334</v>
      </c>
      <c r="Q36" s="33"/>
      <c r="R36" s="85" t="str">
        <f>N30</f>
        <v>Bränngas+övrig gas</v>
      </c>
      <c r="S36" s="61" t="str">
        <f>ROUND(N43/1000,0) &amp;" GWh"</f>
        <v>4081 GWh</v>
      </c>
      <c r="T36" s="42">
        <f>N$44</f>
        <v>0.57713689896933007</v>
      </c>
      <c r="U36" s="36"/>
    </row>
    <row r="37" spans="1:47" ht="15.6">
      <c r="A37" s="5" t="s">
        <v>37</v>
      </c>
      <c r="B37" s="129">
        <f>[2]Slutanvändning!$N$377</f>
        <v>17260</v>
      </c>
      <c r="C37" s="118">
        <f>[2]Slutanvändning!$N$378</f>
        <v>89003.75</v>
      </c>
      <c r="D37" s="118">
        <f>[2]Slutanvändning!$N$371</f>
        <v>729</v>
      </c>
      <c r="E37" s="109">
        <f>[2]Slutanvändning!$Q$372</f>
        <v>0</v>
      </c>
      <c r="F37" s="129">
        <f>[2]Slutanvändning!$N$373</f>
        <v>0</v>
      </c>
      <c r="G37" s="129">
        <f>[2]Slutanvändning!$N$374</f>
        <v>0</v>
      </c>
      <c r="H37" s="118">
        <f>[2]Slutanvändning!$N$375</f>
        <v>28584.25</v>
      </c>
      <c r="I37" s="109">
        <f>[2]Slutanvändning!$N$376</f>
        <v>0</v>
      </c>
      <c r="J37" s="109">
        <v>0</v>
      </c>
      <c r="K37" s="109">
        <f>[2]Slutanvändning!T372</f>
        <v>0</v>
      </c>
      <c r="L37" s="109">
        <f>[2]Slutanvändning!U372</f>
        <v>0</v>
      </c>
      <c r="M37" s="109"/>
      <c r="N37" s="109">
        <v>0</v>
      </c>
      <c r="O37" s="109">
        <v>0</v>
      </c>
      <c r="P37" s="109">
        <f t="shared" si="4"/>
        <v>135577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29">
        <f>[2]Slutanvändning!$N$386</f>
        <v>37772</v>
      </c>
      <c r="C38" s="129">
        <f>[2]Slutanvändning!$N$387</f>
        <v>12353</v>
      </c>
      <c r="D38" s="129">
        <f>[2]Slutanvändning!$N$380</f>
        <v>0</v>
      </c>
      <c r="E38" s="109">
        <f>[2]Slutanvändning!$Q$381</f>
        <v>0</v>
      </c>
      <c r="F38" s="129">
        <f>[2]Slutanvändning!$N$382</f>
        <v>0</v>
      </c>
      <c r="G38" s="129">
        <f>[2]Slutanvändning!$N$383</f>
        <v>0</v>
      </c>
      <c r="H38" s="129">
        <f>[2]Slutanvändning!$N$384</f>
        <v>0</v>
      </c>
      <c r="I38" s="109">
        <f>[2]Slutanvändning!$N$385</f>
        <v>0</v>
      </c>
      <c r="J38" s="109">
        <v>0</v>
      </c>
      <c r="K38" s="109">
        <f>[2]Slutanvändning!T381</f>
        <v>0</v>
      </c>
      <c r="L38" s="109">
        <f>[2]Slutanvändning!U381</f>
        <v>0</v>
      </c>
      <c r="M38" s="109"/>
      <c r="N38" s="109">
        <v>0</v>
      </c>
      <c r="O38" s="109">
        <v>0</v>
      </c>
      <c r="P38" s="109">
        <f t="shared" si="4"/>
        <v>50125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[2]Slutanvändning!$N$395</f>
        <v>0</v>
      </c>
      <c r="C39" s="129">
        <f>[2]Slutanvändning!$N$396</f>
        <v>12538</v>
      </c>
      <c r="D39" s="129">
        <f>[2]Slutanvändning!$N$389</f>
        <v>0</v>
      </c>
      <c r="E39" s="109">
        <f>[2]Slutanvändning!$Q$390</f>
        <v>0</v>
      </c>
      <c r="F39" s="129">
        <f>[2]Slutanvändning!$N$391</f>
        <v>0</v>
      </c>
      <c r="G39" s="129">
        <f>[2]Slutanvändning!$N$392</f>
        <v>0</v>
      </c>
      <c r="H39" s="129">
        <f>[2]Slutanvändning!$N$393</f>
        <v>0</v>
      </c>
      <c r="I39" s="109">
        <f>[2]Slutanvändning!$N$394</f>
        <v>0</v>
      </c>
      <c r="J39" s="109">
        <v>0</v>
      </c>
      <c r="K39" s="109">
        <f>[2]Slutanvändning!T390</f>
        <v>0</v>
      </c>
      <c r="L39" s="109">
        <f>[2]Slutanvändning!U390</f>
        <v>0</v>
      </c>
      <c r="M39" s="109"/>
      <c r="N39" s="109">
        <v>0</v>
      </c>
      <c r="O39" s="109">
        <v>0</v>
      </c>
      <c r="P39" s="109">
        <f>SUM(B39:N39)</f>
        <v>12538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75872</v>
      </c>
      <c r="C40" s="142">
        <f t="shared" ref="C40:O40" si="5">SUM(C32:C39)</f>
        <v>1958774.7003214494</v>
      </c>
      <c r="D40" s="109">
        <f t="shared" si="5"/>
        <v>481056</v>
      </c>
      <c r="E40" s="109">
        <f t="shared" si="5"/>
        <v>0</v>
      </c>
      <c r="F40" s="139">
        <f>SUM(F32:F39)</f>
        <v>254920</v>
      </c>
      <c r="G40" s="142">
        <f t="shared" si="5"/>
        <v>109623.75</v>
      </c>
      <c r="H40" s="142">
        <f t="shared" si="5"/>
        <v>28584.25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4081124.2996785506</v>
      </c>
      <c r="O40" s="109">
        <f t="shared" si="5"/>
        <v>0</v>
      </c>
      <c r="P40" s="143">
        <f>SUM(B40:N40)</f>
        <v>6989955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173 GWh</v>
      </c>
      <c r="T41" s="64"/>
    </row>
    <row r="42" spans="1:47">
      <c r="A42" s="46" t="s">
        <v>43</v>
      </c>
      <c r="B42" s="113">
        <f>B39+B38+B37</f>
        <v>55032</v>
      </c>
      <c r="C42" s="113">
        <f>C39+C38+C37</f>
        <v>113894.75</v>
      </c>
      <c r="D42" s="113">
        <f>D39+D38+D37</f>
        <v>729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28584.25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198240</v>
      </c>
      <c r="Q42" s="34"/>
      <c r="R42" s="41" t="s">
        <v>41</v>
      </c>
      <c r="S42" s="11" t="str">
        <f>ROUND(P42/1000,0) &amp;" GWh"</f>
        <v>198 GWh</v>
      </c>
      <c r="T42" s="42">
        <f>P42/P40</f>
        <v>2.8360697601057517E-2</v>
      </c>
    </row>
    <row r="43" spans="1:47">
      <c r="A43" s="47" t="s">
        <v>45</v>
      </c>
      <c r="B43" s="115"/>
      <c r="C43" s="116">
        <f>C40+C24-C7+C46</f>
        <v>2115476.6763471654</v>
      </c>
      <c r="D43" s="116">
        <f t="shared" ref="D43:O43" si="7">D11+D24+D40</f>
        <v>481056</v>
      </c>
      <c r="E43" s="116">
        <f t="shared" si="7"/>
        <v>0</v>
      </c>
      <c r="F43" s="116">
        <f t="shared" si="7"/>
        <v>255463</v>
      </c>
      <c r="G43" s="116">
        <f t="shared" si="7"/>
        <v>109623.75</v>
      </c>
      <c r="H43" s="116">
        <f t="shared" si="7"/>
        <v>28584.25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4081124.2996785506</v>
      </c>
      <c r="O43" s="116">
        <f t="shared" si="7"/>
        <v>0</v>
      </c>
      <c r="P43" s="117">
        <f>SUM(C43:O43)</f>
        <v>7071327.9760257155</v>
      </c>
      <c r="Q43" s="34"/>
      <c r="R43" s="41" t="s">
        <v>42</v>
      </c>
      <c r="S43" s="11" t="str">
        <f>ROUND(P36/1000,0) &amp;" GWh"</f>
        <v>78 GWh</v>
      </c>
      <c r="T43" s="63">
        <f>P36/P40</f>
        <v>1.1206652975591402E-2</v>
      </c>
    </row>
    <row r="44" spans="1:47">
      <c r="A44" s="47" t="s">
        <v>46</v>
      </c>
      <c r="B44" s="97"/>
      <c r="C44" s="104">
        <f>C43/$P$43</f>
        <v>0.29916257363813048</v>
      </c>
      <c r="D44" s="104">
        <f t="shared" ref="D44:P44" si="8">D43/$P$43</f>
        <v>6.8029088967581294E-2</v>
      </c>
      <c r="E44" s="104">
        <f t="shared" si="8"/>
        <v>0</v>
      </c>
      <c r="F44" s="104">
        <f t="shared" si="8"/>
        <v>3.6126594731019306E-2</v>
      </c>
      <c r="G44" s="104">
        <f t="shared" si="8"/>
        <v>1.5502569018388484E-2</v>
      </c>
      <c r="H44" s="104">
        <f t="shared" si="8"/>
        <v>4.0422746755504257E-3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0.57713689896933007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30 GWh</v>
      </c>
      <c r="T44" s="42">
        <f>P34/P40</f>
        <v>4.2927314982714477E-3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9 GWh</v>
      </c>
      <c r="T45" s="42">
        <f>P32/P40</f>
        <v>1.3324835424548512E-3</v>
      </c>
      <c r="U45" s="36"/>
    </row>
    <row r="46" spans="1:47">
      <c r="A46" s="48" t="s">
        <v>49</v>
      </c>
      <c r="B46" s="68">
        <f>B24-B40</f>
        <v>16237</v>
      </c>
      <c r="C46" s="68">
        <f>(C40+C24)*0.08</f>
        <v>156701.97602571597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6268 GWh</v>
      </c>
      <c r="T46" s="63">
        <f>P33/P40</f>
        <v>0.89672823358662535</v>
      </c>
      <c r="U46" s="36"/>
    </row>
    <row r="47" spans="1:47">
      <c r="A47" s="48" t="s">
        <v>51</v>
      </c>
      <c r="B47" s="71">
        <f>B46/B24</f>
        <v>0.17628027662877677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406 GWh</v>
      </c>
      <c r="T47" s="63">
        <f>P35/P40</f>
        <v>5.8079200795999403E-2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6990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110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[2]Solceller!$C$39</f>
        <v>171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[2]Elproduktion!$N$1442</f>
        <v>0</v>
      </c>
      <c r="D7" s="109">
        <f>[2]Elproduktion!$N$1443</f>
        <v>0</v>
      </c>
      <c r="E7" s="109">
        <f>[2]Elproduktion!$Q$1444</f>
        <v>0</v>
      </c>
      <c r="F7" s="109">
        <f>[2]Elproduktion!$N$1445</f>
        <v>0</v>
      </c>
      <c r="G7" s="109">
        <f>[2]Elproduktion!$R$1446</f>
        <v>0</v>
      </c>
      <c r="H7" s="109">
        <f>[2]Elproduktion!$S$1447</f>
        <v>0</v>
      </c>
      <c r="I7" s="109">
        <f>[2]Elproduktion!$N$1448</f>
        <v>0</v>
      </c>
      <c r="J7" s="109">
        <f>[2]Elproduktion!$T$1446</f>
        <v>0</v>
      </c>
      <c r="K7" s="109">
        <f>[2]Elproduktion!U1444</f>
        <v>0</v>
      </c>
      <c r="L7" s="109">
        <f>[2]Elproduktion!V1444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[2]Elproduktion!$N$1450</f>
        <v>0</v>
      </c>
      <c r="D8" s="109">
        <f>[2]Elproduktion!$N$1451</f>
        <v>0</v>
      </c>
      <c r="E8" s="109">
        <f>[2]Elproduktion!$Q$1452</f>
        <v>0</v>
      </c>
      <c r="F8" s="109">
        <f>[2]Elproduktion!$N$1453</f>
        <v>0</v>
      </c>
      <c r="G8" s="109">
        <f>[2]Elproduktion!$R$1454</f>
        <v>0</v>
      </c>
      <c r="H8" s="109">
        <f>[2]Elproduktion!$S$1455</f>
        <v>0</v>
      </c>
      <c r="I8" s="109">
        <f>[2]Elproduktion!$N$1456</f>
        <v>0</v>
      </c>
      <c r="J8" s="109">
        <f>[2]Elproduktion!$T$1454</f>
        <v>0</v>
      </c>
      <c r="K8" s="109">
        <f>[2]Elproduktion!U1452</f>
        <v>0</v>
      </c>
      <c r="L8" s="109">
        <f>[2]Elproduktion!V1452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29">
        <f>[2]Elproduktion!$N$1458</f>
        <v>0</v>
      </c>
      <c r="D9" s="109">
        <f>[2]Elproduktion!$N$1459</f>
        <v>0</v>
      </c>
      <c r="E9" s="109">
        <f>[2]Elproduktion!$Q$1460</f>
        <v>0</v>
      </c>
      <c r="F9" s="109">
        <f>[2]Elproduktion!$N$1461</f>
        <v>0</v>
      </c>
      <c r="G9" s="109">
        <f>[2]Elproduktion!$R$1462</f>
        <v>0</v>
      </c>
      <c r="H9" s="109">
        <f>[2]Elproduktion!$S$1463</f>
        <v>0</v>
      </c>
      <c r="I9" s="109">
        <f>[2]Elproduktion!$N$1464</f>
        <v>0</v>
      </c>
      <c r="J9" s="109">
        <f>[2]Elproduktion!$T$1462</f>
        <v>0</v>
      </c>
      <c r="K9" s="109">
        <f>[2]Elproduktion!U1460</f>
        <v>0</v>
      </c>
      <c r="L9" s="109">
        <f>[2]Elproduktion!V1460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[2]Elproduktion!$N$1466</f>
        <v>134562.59943977592</v>
      </c>
      <c r="D10" s="109">
        <f>[2]Elproduktion!$N$1467</f>
        <v>0</v>
      </c>
      <c r="E10" s="109">
        <f>[2]Elproduktion!$Q$1468</f>
        <v>0</v>
      </c>
      <c r="F10" s="109">
        <f>[2]Elproduktion!$N$1469</f>
        <v>0</v>
      </c>
      <c r="G10" s="109">
        <f>[2]Elproduktion!$R$1470</f>
        <v>0</v>
      </c>
      <c r="H10" s="109">
        <f>[2]Elproduktion!$S$1471</f>
        <v>0</v>
      </c>
      <c r="I10" s="109">
        <f>[2]Elproduktion!$N$1472</f>
        <v>0</v>
      </c>
      <c r="J10" s="109">
        <f>[2]Elproduktion!$T$1470</f>
        <v>0</v>
      </c>
      <c r="K10" s="109">
        <f>[2]Elproduktion!U1468</f>
        <v>0</v>
      </c>
      <c r="L10" s="109">
        <f>[2]Elproduktion!V1468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38">
        <f>SUM(C5:C10)</f>
        <v>134733.59943977592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1486 Strömstad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9">
        <f>[2]Fjärrvärmeproduktion!$N$2018</f>
        <v>0</v>
      </c>
      <c r="C18" s="109"/>
      <c r="D18" s="109">
        <f>[2]Fjärrvärmeproduktion!$N$2019</f>
        <v>0</v>
      </c>
      <c r="E18" s="109">
        <f>[2]Fjärrvärmeproduktion!$Q$2020</f>
        <v>0</v>
      </c>
      <c r="F18" s="109">
        <f>[2]Fjärrvärmeproduktion!$N$2021</f>
        <v>0</v>
      </c>
      <c r="G18" s="109">
        <f>[2]Fjärrvärmeproduktion!$R$2022</f>
        <v>0</v>
      </c>
      <c r="H18" s="109">
        <f>[2]Fjärrvärmeproduktion!$S$2023</f>
        <v>0</v>
      </c>
      <c r="I18" s="109">
        <f>[2]Fjärrvärmeproduktion!$N$2024</f>
        <v>0</v>
      </c>
      <c r="J18" s="109">
        <f>[2]Fjärrvärmeproduktion!$T$2022</f>
        <v>0</v>
      </c>
      <c r="K18" s="109">
        <f>[2]Fjärrvärmeproduktion!U2020</f>
        <v>0</v>
      </c>
      <c r="L18" s="109">
        <f>[2]Fjärrvärmeproduktion!V2020</f>
        <v>0</v>
      </c>
      <c r="M18" s="109">
        <f>[2]Fjärrvärmeproduktion!$W$2023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9">
        <f>[2]Fjärrvärmeproduktion!$N$2026</f>
        <v>0</v>
      </c>
      <c r="C19" s="109"/>
      <c r="D19" s="109">
        <f>[2]Fjärrvärmeproduktion!$N$2027</f>
        <v>0</v>
      </c>
      <c r="E19" s="109">
        <f>[2]Fjärrvärmeproduktion!$Q$2028</f>
        <v>0</v>
      </c>
      <c r="F19" s="109">
        <f>[2]Fjärrvärmeproduktion!$N$2029</f>
        <v>0</v>
      </c>
      <c r="G19" s="109">
        <f>[2]Fjärrvärmeproduktion!$R$2030</f>
        <v>0</v>
      </c>
      <c r="H19" s="109">
        <f>[2]Fjärrvärmeproduktion!$S$2031</f>
        <v>0</v>
      </c>
      <c r="I19" s="109">
        <f>[2]Fjärrvärmeproduktion!$N$2032</f>
        <v>0</v>
      </c>
      <c r="J19" s="109">
        <f>[2]Fjärrvärmeproduktion!$T$2030</f>
        <v>0</v>
      </c>
      <c r="K19" s="109">
        <f>[2]Fjärrvärmeproduktion!U2028</f>
        <v>0</v>
      </c>
      <c r="L19" s="109">
        <f>[2]Fjärrvärmeproduktion!V2028</f>
        <v>0</v>
      </c>
      <c r="M19" s="109">
        <f>[2]Fjärrvärmeproduktion!$W$2031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09">
        <f>[2]Fjärrvärmeproduktion!$N$2034</f>
        <v>0</v>
      </c>
      <c r="C20" s="109"/>
      <c r="D20" s="109">
        <f>[2]Fjärrvärmeproduktion!$N$2035</f>
        <v>0</v>
      </c>
      <c r="E20" s="109">
        <f>[2]Fjärrvärmeproduktion!$Q$2036</f>
        <v>0</v>
      </c>
      <c r="F20" s="109">
        <f>[2]Fjärrvärmeproduktion!$N$2037</f>
        <v>0</v>
      </c>
      <c r="G20" s="109">
        <f>[2]Fjärrvärmeproduktion!$R$2038</f>
        <v>0</v>
      </c>
      <c r="H20" s="109">
        <f>[2]Fjärrvärmeproduktion!$S$2039</f>
        <v>0</v>
      </c>
      <c r="I20" s="109">
        <f>[2]Fjärrvärmeproduktion!$N$2040</f>
        <v>0</v>
      </c>
      <c r="J20" s="109">
        <f>[2]Fjärrvärmeproduktion!$T$2038</f>
        <v>0</v>
      </c>
      <c r="K20" s="109">
        <f>[2]Fjärrvärmeproduktion!U2036</f>
        <v>0</v>
      </c>
      <c r="L20" s="109">
        <f>[2]Fjärrvärmeproduktion!V2036</f>
        <v>0</v>
      </c>
      <c r="M20" s="109">
        <f>[2]Fjärrvärmeproduktion!$W$2039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9">
        <f>[2]Fjärrvärmeproduktion!$N$2042</f>
        <v>0</v>
      </c>
      <c r="C21" s="109"/>
      <c r="D21" s="109">
        <f>[2]Fjärrvärmeproduktion!$N$2043</f>
        <v>0</v>
      </c>
      <c r="E21" s="109">
        <f>[2]Fjärrvärmeproduktion!$Q$2044</f>
        <v>0</v>
      </c>
      <c r="F21" s="109">
        <f>[2]Fjärrvärmeproduktion!$N$2045</f>
        <v>0</v>
      </c>
      <c r="G21" s="109">
        <f>[2]Fjärrvärmeproduktion!$R$2046</f>
        <v>0</v>
      </c>
      <c r="H21" s="109">
        <f>[2]Fjärrvärmeproduktion!$S$2047</f>
        <v>0</v>
      </c>
      <c r="I21" s="109">
        <f>[2]Fjärrvärmeproduktion!$N$2048</f>
        <v>0</v>
      </c>
      <c r="J21" s="109">
        <f>[2]Fjärrvärmeproduktion!$T$2046</f>
        <v>0</v>
      </c>
      <c r="K21" s="109">
        <f>[2]Fjärrvärmeproduktion!U2044</f>
        <v>0</v>
      </c>
      <c r="L21" s="109">
        <f>[2]Fjärrvärmeproduktion!V2044</f>
        <v>0</v>
      </c>
      <c r="M21" s="109">
        <f>[2]Fjärrvärmeproduktion!$W$2047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9">
        <f>[2]Fjärrvärmeproduktion!$N$2050</f>
        <v>0</v>
      </c>
      <c r="C22" s="109"/>
      <c r="D22" s="109">
        <f>[2]Fjärrvärmeproduktion!$N$2051</f>
        <v>0</v>
      </c>
      <c r="E22" s="109">
        <f>[2]Fjärrvärmeproduktion!$Q$2052</f>
        <v>0</v>
      </c>
      <c r="F22" s="109">
        <f>[2]Fjärrvärmeproduktion!$N$2053</f>
        <v>0</v>
      </c>
      <c r="G22" s="109">
        <f>[2]Fjärrvärmeproduktion!$R$2054</f>
        <v>0</v>
      </c>
      <c r="H22" s="109">
        <f>[2]Fjärrvärmeproduktion!$S$2055</f>
        <v>0</v>
      </c>
      <c r="I22" s="109">
        <f>[2]Fjärrvärmeproduktion!$N$2056</f>
        <v>0</v>
      </c>
      <c r="J22" s="109">
        <f>[2]Fjärrvärmeproduktion!$T$2054</f>
        <v>0</v>
      </c>
      <c r="K22" s="109">
        <f>[2]Fjärrvärmeproduktion!U2052</f>
        <v>0</v>
      </c>
      <c r="L22" s="109">
        <f>[2]Fjärrvärmeproduktion!V2052</f>
        <v>0</v>
      </c>
      <c r="M22" s="109">
        <f>[2]Fjärrvärmeproduktion!$W$2055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506 GWh</v>
      </c>
      <c r="T22" s="38"/>
      <c r="U22" s="36"/>
    </row>
    <row r="23" spans="1:34" ht="15.6">
      <c r="A23" s="5" t="s">
        <v>23</v>
      </c>
      <c r="B23" s="109">
        <f>[2]Fjärrvärmeproduktion!$N$2058</f>
        <v>0</v>
      </c>
      <c r="C23" s="109"/>
      <c r="D23" s="109">
        <f>[2]Fjärrvärmeproduktion!$N$2059</f>
        <v>0</v>
      </c>
      <c r="E23" s="109">
        <f>[2]Fjärrvärmeproduktion!$Q$2060</f>
        <v>0</v>
      </c>
      <c r="F23" s="109">
        <f>[2]Fjärrvärmeproduktion!$N$2061</f>
        <v>0</v>
      </c>
      <c r="G23" s="109">
        <f>[2]Fjärrvärmeproduktion!$R$2062</f>
        <v>0</v>
      </c>
      <c r="H23" s="109">
        <f>[2]Fjärrvärmeproduktion!$S$2063</f>
        <v>0</v>
      </c>
      <c r="I23" s="109">
        <f>[2]Fjärrvärmeproduktion!$N$2064</f>
        <v>0</v>
      </c>
      <c r="J23" s="109">
        <f>[2]Fjärrvärmeproduktion!$T$2062</f>
        <v>0</v>
      </c>
      <c r="K23" s="109">
        <f>[2]Fjärrvärmeproduktion!U2060</f>
        <v>0</v>
      </c>
      <c r="L23" s="109">
        <f>[2]Fjärrvärmeproduktion!V2060</f>
        <v>0</v>
      </c>
      <c r="M23" s="109">
        <f>[2]Fjärrvärmeproduktion!$W$2063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0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212 GWh</v>
      </c>
      <c r="T25" s="42">
        <f>C$44</f>
        <v>0.41986600601240481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242 GWh</v>
      </c>
      <c r="T26" s="42">
        <f>D$44</f>
        <v>0.47759108312755066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1486 Strömstad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36 GWh</v>
      </c>
      <c r="T29" s="42">
        <f>G$44</f>
        <v>7.1752572691516969E-2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16 GWh</v>
      </c>
      <c r="T30" s="42">
        <f>H$44</f>
        <v>3.0790338168527536E-2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[2]Slutanvändning!$N$2924</f>
        <v>0</v>
      </c>
      <c r="C32" s="109">
        <f>[2]Slutanvändning!$N$2925</f>
        <v>294</v>
      </c>
      <c r="D32" s="129">
        <f>[2]Slutanvändning!$N$2918</f>
        <v>2804</v>
      </c>
      <c r="E32" s="109">
        <f>[2]Slutanvändning!$Q$2919</f>
        <v>0</v>
      </c>
      <c r="F32" s="109">
        <f>[2]Slutanvändning!$N$2920</f>
        <v>0</v>
      </c>
      <c r="G32" s="109">
        <f>[2]Slutanvändning!$N$2921</f>
        <v>651</v>
      </c>
      <c r="H32" s="109">
        <f>[2]Slutanvändning!$N$2922</f>
        <v>0</v>
      </c>
      <c r="I32" s="109">
        <f>[2]Slutanvändning!$N$2923</f>
        <v>0</v>
      </c>
      <c r="J32" s="109">
        <v>0</v>
      </c>
      <c r="K32" s="109">
        <f>[2]Slutanvändning!T2919</f>
        <v>0</v>
      </c>
      <c r="L32" s="109">
        <f>[2]Slutanvändning!U2919</f>
        <v>0</v>
      </c>
      <c r="M32" s="109"/>
      <c r="N32" s="109">
        <v>0</v>
      </c>
      <c r="O32" s="109">
        <v>0</v>
      </c>
      <c r="P32" s="109">
        <f t="shared" ref="P32:P38" si="4">SUM(B32:N32)</f>
        <v>3749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[2]Slutanvändning!$N$2933</f>
        <v>0</v>
      </c>
      <c r="C33" s="109">
        <f>[2]Slutanvändning!$N$2934</f>
        <v>4893</v>
      </c>
      <c r="D33" s="118">
        <f>[2]Slutanvändning!$N$2927</f>
        <v>2479.512652137234</v>
      </c>
      <c r="E33" s="109">
        <f>[2]Slutanvändning!$Q$2928</f>
        <v>0</v>
      </c>
      <c r="F33" s="109">
        <f>[2]Slutanvändning!$N$2929</f>
        <v>0</v>
      </c>
      <c r="G33" s="109">
        <f>[2]Slutanvändning!$N$2930</f>
        <v>0</v>
      </c>
      <c r="H33" s="109">
        <f>[2]Slutanvändning!$N$2931</f>
        <v>0</v>
      </c>
      <c r="I33" s="109">
        <f>[2]Slutanvändning!$N$2932</f>
        <v>0</v>
      </c>
      <c r="J33" s="109">
        <v>0</v>
      </c>
      <c r="K33" s="109">
        <f>[2]Slutanvändning!T2928</f>
        <v>0</v>
      </c>
      <c r="L33" s="109">
        <f>[2]Slutanvändning!U2928</f>
        <v>0</v>
      </c>
      <c r="M33" s="109"/>
      <c r="N33" s="109">
        <v>0</v>
      </c>
      <c r="O33" s="109">
        <v>0</v>
      </c>
      <c r="P33" s="142">
        <f t="shared" si="4"/>
        <v>7372.512652137234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[2]Slutanvändning!$N$2942</f>
        <v>0</v>
      </c>
      <c r="C34" s="109">
        <f>[2]Slutanvändning!$N$2943</f>
        <v>9876</v>
      </c>
      <c r="D34" s="129">
        <f>[2]Slutanvändning!$N$2936</f>
        <v>0</v>
      </c>
      <c r="E34" s="109">
        <f>[2]Slutanvändning!$Q$2937</f>
        <v>0</v>
      </c>
      <c r="F34" s="109">
        <f>[2]Slutanvändning!$N$2938</f>
        <v>0</v>
      </c>
      <c r="G34" s="109">
        <f>[2]Slutanvändning!$N$2939</f>
        <v>0</v>
      </c>
      <c r="H34" s="109">
        <f>[2]Slutanvändning!$N$2940</f>
        <v>0</v>
      </c>
      <c r="I34" s="109">
        <f>[2]Slutanvändning!$N$2941</f>
        <v>0</v>
      </c>
      <c r="J34" s="109">
        <v>0</v>
      </c>
      <c r="K34" s="109">
        <f>[2]Slutanvändning!T2937</f>
        <v>0</v>
      </c>
      <c r="L34" s="109">
        <f>[2]Slutanvändning!U2937</f>
        <v>0</v>
      </c>
      <c r="M34" s="109"/>
      <c r="N34" s="109">
        <v>0</v>
      </c>
      <c r="O34" s="109">
        <v>0</v>
      </c>
      <c r="P34" s="109">
        <f t="shared" si="4"/>
        <v>9876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[2]Slutanvändning!$N$2951</f>
        <v>0</v>
      </c>
      <c r="C35" s="109">
        <f>[2]Slutanvändning!$N$2952</f>
        <v>95</v>
      </c>
      <c r="D35" s="118">
        <f>[2]Slutanvändning!$N$2945</f>
        <v>212553.48734786277</v>
      </c>
      <c r="E35" s="109">
        <f>[2]Slutanvändning!$Q$2946</f>
        <v>0</v>
      </c>
      <c r="F35" s="109">
        <f>[2]Slutanvändning!$N$2947</f>
        <v>0</v>
      </c>
      <c r="G35" s="109">
        <f>[2]Slutanvändning!$N$2948</f>
        <v>35663</v>
      </c>
      <c r="H35" s="109">
        <f>[2]Slutanvändning!$N$2949</f>
        <v>0</v>
      </c>
      <c r="I35" s="109">
        <f>[2]Slutanvändning!$N$2950</f>
        <v>0</v>
      </c>
      <c r="J35" s="109">
        <v>0</v>
      </c>
      <c r="K35" s="109">
        <f>[2]Slutanvändning!T2946</f>
        <v>0</v>
      </c>
      <c r="L35" s="109">
        <f>[2]Slutanvändning!U2946</f>
        <v>0</v>
      </c>
      <c r="M35" s="109"/>
      <c r="N35" s="109">
        <v>0</v>
      </c>
      <c r="O35" s="109">
        <v>0</v>
      </c>
      <c r="P35" s="142">
        <f>SUM(B35:N35)</f>
        <v>248311.48734786277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[2]Slutanvändning!$N$2960</f>
        <v>0</v>
      </c>
      <c r="C36" s="109">
        <f>[2]Slutanvändning!$N$2961</f>
        <v>107590</v>
      </c>
      <c r="D36" s="129">
        <f>[2]Slutanvändning!$N$2954</f>
        <v>23297</v>
      </c>
      <c r="E36" s="109">
        <f>[2]Slutanvändning!$Q$2955</f>
        <v>0</v>
      </c>
      <c r="F36" s="109">
        <f>[2]Slutanvändning!$N$2956</f>
        <v>0</v>
      </c>
      <c r="G36" s="109">
        <f>[2]Slutanvändning!$N$2957</f>
        <v>0</v>
      </c>
      <c r="H36" s="109">
        <f>[2]Slutanvändning!$N$2958</f>
        <v>0</v>
      </c>
      <c r="I36" s="109">
        <f>[2]Slutanvändning!$N$2959</f>
        <v>0</v>
      </c>
      <c r="J36" s="109">
        <v>0</v>
      </c>
      <c r="K36" s="109">
        <f>[2]Slutanvändning!T2955</f>
        <v>0</v>
      </c>
      <c r="L36" s="109">
        <f>[2]Slutanvändning!U2955</f>
        <v>0</v>
      </c>
      <c r="M36" s="109"/>
      <c r="N36" s="109">
        <v>0</v>
      </c>
      <c r="O36" s="109">
        <v>0</v>
      </c>
      <c r="P36" s="109">
        <f t="shared" si="4"/>
        <v>130887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[2]Slutanvändning!$N$2969</f>
        <v>0</v>
      </c>
      <c r="C37" s="109">
        <f>[2]Slutanvändning!$N$2970</f>
        <v>66186</v>
      </c>
      <c r="D37" s="129">
        <f>[2]Slutanvändning!$N$2963</f>
        <v>555</v>
      </c>
      <c r="E37" s="109">
        <f>[2]Slutanvändning!$Q$2964</f>
        <v>0</v>
      </c>
      <c r="F37" s="109">
        <f>[2]Slutanvändning!$N$2965</f>
        <v>0</v>
      </c>
      <c r="G37" s="109">
        <f>[2]Slutanvändning!$N$2966</f>
        <v>0</v>
      </c>
      <c r="H37" s="109">
        <f>[2]Slutanvändning!$N$2967</f>
        <v>15583</v>
      </c>
      <c r="I37" s="109">
        <f>[2]Slutanvändning!$N$2968</f>
        <v>0</v>
      </c>
      <c r="J37" s="109">
        <v>0</v>
      </c>
      <c r="K37" s="109">
        <f>[2]Slutanvändning!T2964</f>
        <v>0</v>
      </c>
      <c r="L37" s="109">
        <f>[2]Slutanvändning!U2964</f>
        <v>0</v>
      </c>
      <c r="M37" s="109"/>
      <c r="N37" s="109">
        <v>0</v>
      </c>
      <c r="O37" s="109">
        <v>0</v>
      </c>
      <c r="P37" s="109">
        <f t="shared" si="4"/>
        <v>82324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[2]Slutanvändning!$N$2978</f>
        <v>0</v>
      </c>
      <c r="C38" s="109">
        <f>[2]Slutanvändning!$N$2979</f>
        <v>7820</v>
      </c>
      <c r="D38" s="118">
        <f>[2]Slutanvändning!$N$2972</f>
        <v>20</v>
      </c>
      <c r="E38" s="109">
        <f>[2]Slutanvändning!$Q$2973</f>
        <v>0</v>
      </c>
      <c r="F38" s="109">
        <f>[2]Slutanvändning!$N$2974</f>
        <v>0</v>
      </c>
      <c r="G38" s="109">
        <f>[2]Slutanvändning!$N$2975</f>
        <v>0</v>
      </c>
      <c r="H38" s="109">
        <f>[2]Slutanvändning!$N$2976</f>
        <v>0</v>
      </c>
      <c r="I38" s="109">
        <f>[2]Slutanvändning!$N$2977</f>
        <v>0</v>
      </c>
      <c r="J38" s="109">
        <v>0</v>
      </c>
      <c r="K38" s="109">
        <f>[2]Slutanvändning!T2973</f>
        <v>0</v>
      </c>
      <c r="L38" s="109">
        <f>[2]Slutanvändning!U2973</f>
        <v>0</v>
      </c>
      <c r="M38" s="109"/>
      <c r="N38" s="109">
        <v>0</v>
      </c>
      <c r="O38" s="109">
        <v>0</v>
      </c>
      <c r="P38" s="142">
        <f t="shared" si="4"/>
        <v>7840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[2]Slutanvändning!$N$2987</f>
        <v>0</v>
      </c>
      <c r="C39" s="109">
        <f>[2]Slutanvändning!$N$2988</f>
        <v>0</v>
      </c>
      <c r="D39" s="129">
        <f>[2]Slutanvändning!$N$2981</f>
        <v>0</v>
      </c>
      <c r="E39" s="109">
        <f>[2]Slutanvändning!$Q$2982</f>
        <v>0</v>
      </c>
      <c r="F39" s="109">
        <f>[2]Slutanvändning!$N$2983</f>
        <v>0</v>
      </c>
      <c r="G39" s="109">
        <f>[2]Slutanvändning!$N$2984</f>
        <v>0</v>
      </c>
      <c r="H39" s="109">
        <f>[2]Slutanvändning!$N$2985</f>
        <v>0</v>
      </c>
      <c r="I39" s="109">
        <f>[2]Slutanvändning!$N$2986</f>
        <v>0</v>
      </c>
      <c r="J39" s="109">
        <v>0</v>
      </c>
      <c r="K39" s="109">
        <f>[2]Slutanvändning!T2982</f>
        <v>0</v>
      </c>
      <c r="L39" s="109">
        <f>[2]Slutanvändning!U2982</f>
        <v>0</v>
      </c>
      <c r="M39" s="109"/>
      <c r="N39" s="109">
        <v>0</v>
      </c>
      <c r="O39" s="109">
        <v>0</v>
      </c>
      <c r="P39" s="109">
        <f>SUM(B39:N39)</f>
        <v>0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0</v>
      </c>
      <c r="C40" s="109">
        <f t="shared" ref="C40:O40" si="5">SUM(C32:C39)</f>
        <v>196754</v>
      </c>
      <c r="D40" s="109">
        <f t="shared" si="5"/>
        <v>241709</v>
      </c>
      <c r="E40" s="109">
        <f t="shared" si="5"/>
        <v>0</v>
      </c>
      <c r="F40" s="109">
        <f>SUM(F32:F39)</f>
        <v>0</v>
      </c>
      <c r="G40" s="109">
        <f t="shared" si="5"/>
        <v>36314</v>
      </c>
      <c r="H40" s="109">
        <f t="shared" si="5"/>
        <v>15583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490360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16 GWh</v>
      </c>
      <c r="T41" s="64"/>
    </row>
    <row r="42" spans="1:47">
      <c r="A42" s="46" t="s">
        <v>43</v>
      </c>
      <c r="B42" s="113">
        <f>B39+B38+B37</f>
        <v>0</v>
      </c>
      <c r="C42" s="113">
        <f>C39+C38+C37</f>
        <v>74006</v>
      </c>
      <c r="D42" s="113">
        <f>D39+D38+D37</f>
        <v>575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15583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90164</v>
      </c>
      <c r="Q42" s="34"/>
      <c r="R42" s="41" t="s">
        <v>41</v>
      </c>
      <c r="S42" s="11" t="str">
        <f>ROUND(P42/1000,0) &amp;" GWh"</f>
        <v>90 GWh</v>
      </c>
      <c r="T42" s="42">
        <f>P42/P40</f>
        <v>0.18387307284444082</v>
      </c>
    </row>
    <row r="43" spans="1:47">
      <c r="A43" s="47" t="s">
        <v>45</v>
      </c>
      <c r="B43" s="115"/>
      <c r="C43" s="116">
        <f>C40+C24-C7+C46</f>
        <v>212494.32</v>
      </c>
      <c r="D43" s="116">
        <f t="shared" ref="D43:O43" si="7">D11+D24+D40</f>
        <v>241709</v>
      </c>
      <c r="E43" s="116">
        <f t="shared" si="7"/>
        <v>0</v>
      </c>
      <c r="F43" s="116">
        <f t="shared" si="7"/>
        <v>0</v>
      </c>
      <c r="G43" s="116">
        <f t="shared" si="7"/>
        <v>36314</v>
      </c>
      <c r="H43" s="116">
        <f t="shared" si="7"/>
        <v>15583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506100.32</v>
      </c>
      <c r="Q43" s="34"/>
      <c r="R43" s="41" t="s">
        <v>42</v>
      </c>
      <c r="S43" s="11" t="str">
        <f>ROUND(P36/1000,0) &amp;" GWh"</f>
        <v>131 GWh</v>
      </c>
      <c r="T43" s="63">
        <f>P36/P40</f>
        <v>0.26692022187780406</v>
      </c>
    </row>
    <row r="44" spans="1:47">
      <c r="A44" s="47" t="s">
        <v>46</v>
      </c>
      <c r="B44" s="97"/>
      <c r="C44" s="104">
        <f>C43/$P$43</f>
        <v>0.41986600601240481</v>
      </c>
      <c r="D44" s="104">
        <f t="shared" ref="D44:P44" si="8">D43/$P$43</f>
        <v>0.47759108312755066</v>
      </c>
      <c r="E44" s="104">
        <f t="shared" si="8"/>
        <v>0</v>
      </c>
      <c r="F44" s="104">
        <f t="shared" si="8"/>
        <v>0</v>
      </c>
      <c r="G44" s="104">
        <f t="shared" si="8"/>
        <v>7.1752572691516969E-2</v>
      </c>
      <c r="H44" s="104">
        <f t="shared" si="8"/>
        <v>3.0790338168527536E-2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10 GWh</v>
      </c>
      <c r="T44" s="42">
        <f>P34/P40</f>
        <v>2.0140305081980586E-2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4 GWh</v>
      </c>
      <c r="T45" s="42">
        <f>P32/P40</f>
        <v>7.6454033771106945E-3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15740.32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7 GWh</v>
      </c>
      <c r="T46" s="63">
        <f>P33/P40</f>
        <v>1.5034898140421801E-2</v>
      </c>
      <c r="U46" s="36"/>
    </row>
    <row r="47" spans="1:47">
      <c r="A47" s="48" t="s">
        <v>51</v>
      </c>
      <c r="B47" s="71" t="e">
        <f>B46/B24</f>
        <v>#DIV/0!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248 GWh</v>
      </c>
      <c r="T47" s="63">
        <f>P35/P40</f>
        <v>0.50638609867824202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490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P20" sqref="P2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111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[2]Solceller!$C$28</f>
        <v>247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[2]Elproduktion!$N$1002</f>
        <v>0</v>
      </c>
      <c r="D7" s="109">
        <f>[2]Elproduktion!$N$1003</f>
        <v>0</v>
      </c>
      <c r="E7" s="109">
        <f>[2]Elproduktion!$Q$1004</f>
        <v>0</v>
      </c>
      <c r="F7" s="109">
        <f>[2]Elproduktion!$N$1005</f>
        <v>0</v>
      </c>
      <c r="G7" s="109">
        <f>[2]Elproduktion!$R$1006</f>
        <v>0</v>
      </c>
      <c r="H7" s="109">
        <f>[2]Elproduktion!$S$1007</f>
        <v>0</v>
      </c>
      <c r="I7" s="109">
        <f>[2]Elproduktion!$N$1008</f>
        <v>0</v>
      </c>
      <c r="J7" s="109">
        <f>[2]Elproduktion!$T$1006</f>
        <v>0</v>
      </c>
      <c r="K7" s="109">
        <f>[2]Elproduktion!U1004</f>
        <v>0</v>
      </c>
      <c r="L7" s="109">
        <f>[2]Elproduktion!V1004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[2]Elproduktion!$N$1010</f>
        <v>0</v>
      </c>
      <c r="D8" s="109">
        <f>[2]Elproduktion!$N$1011</f>
        <v>0</v>
      </c>
      <c r="E8" s="109">
        <f>[2]Elproduktion!$Q$1012</f>
        <v>0</v>
      </c>
      <c r="F8" s="109">
        <f>[2]Elproduktion!$N$1013</f>
        <v>0</v>
      </c>
      <c r="G8" s="109">
        <f>[2]Elproduktion!$R$1014</f>
        <v>0</v>
      </c>
      <c r="H8" s="109">
        <f>[2]Elproduktion!$S$1015</f>
        <v>0</v>
      </c>
      <c r="I8" s="109">
        <f>[2]Elproduktion!$N$1016</f>
        <v>0</v>
      </c>
      <c r="J8" s="109">
        <f>[2]Elproduktion!$T$1014</f>
        <v>0</v>
      </c>
      <c r="K8" s="109">
        <f>[2]Elproduktion!U1012</f>
        <v>0</v>
      </c>
      <c r="L8" s="109">
        <f>[2]Elproduktion!V1012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[2]Elproduktion!$N$1018</f>
        <v>60842</v>
      </c>
      <c r="D9" s="109">
        <f>[2]Elproduktion!$N$1019</f>
        <v>0</v>
      </c>
      <c r="E9" s="109">
        <f>[2]Elproduktion!$Q$1020</f>
        <v>0</v>
      </c>
      <c r="F9" s="109">
        <f>[2]Elproduktion!$N$1021</f>
        <v>0</v>
      </c>
      <c r="G9" s="109">
        <f>[2]Elproduktion!$R$1022</f>
        <v>0</v>
      </c>
      <c r="H9" s="109">
        <f>[2]Elproduktion!$S$1023</f>
        <v>0</v>
      </c>
      <c r="I9" s="109">
        <f>[2]Elproduktion!$N$1024</f>
        <v>0</v>
      </c>
      <c r="J9" s="109">
        <f>[2]Elproduktion!$T$1022</f>
        <v>0</v>
      </c>
      <c r="K9" s="109">
        <f>[2]Elproduktion!U1020</f>
        <v>0</v>
      </c>
      <c r="L9" s="109">
        <f>[2]Elproduktion!V1020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[2]Elproduktion!$N$1026</f>
        <v>0</v>
      </c>
      <c r="D10" s="109">
        <f>[2]Elproduktion!$N$1027</f>
        <v>0</v>
      </c>
      <c r="E10" s="109">
        <f>[2]Elproduktion!$Q$1028</f>
        <v>0</v>
      </c>
      <c r="F10" s="109">
        <f>[2]Elproduktion!$N$1029</f>
        <v>0</v>
      </c>
      <c r="G10" s="109">
        <f>[2]Elproduktion!$R$1030</f>
        <v>0</v>
      </c>
      <c r="H10" s="109">
        <f>[2]Elproduktion!$S$1031</f>
        <v>0</v>
      </c>
      <c r="I10" s="109">
        <f>[2]Elproduktion!$N$1032</f>
        <v>0</v>
      </c>
      <c r="J10" s="109">
        <f>[2]Elproduktion!$T$1030</f>
        <v>0</v>
      </c>
      <c r="K10" s="109">
        <f>[2]Elproduktion!U1028</f>
        <v>0</v>
      </c>
      <c r="L10" s="109">
        <f>[2]Elproduktion!V1028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61089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1465 Svenljunga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[2]Fjärrvärmeproduktion!$N$1402</f>
        <v>0</v>
      </c>
      <c r="C18" s="109"/>
      <c r="D18" s="109">
        <f>[2]Fjärrvärmeproduktion!$N$1403</f>
        <v>0</v>
      </c>
      <c r="E18" s="109">
        <f>[2]Fjärrvärmeproduktion!$Q$1404</f>
        <v>0</v>
      </c>
      <c r="F18" s="109">
        <f>[2]Fjärrvärmeproduktion!$N$1405</f>
        <v>0</v>
      </c>
      <c r="G18" s="109">
        <f>[2]Fjärrvärmeproduktion!$R$1406</f>
        <v>0</v>
      </c>
      <c r="H18" s="109">
        <f>[2]Fjärrvärmeproduktion!$S$1407</f>
        <v>0</v>
      </c>
      <c r="I18" s="109">
        <f>[2]Fjärrvärmeproduktion!$N$1408</f>
        <v>0</v>
      </c>
      <c r="J18" s="109">
        <f>[2]Fjärrvärmeproduktion!$T$1406</f>
        <v>0</v>
      </c>
      <c r="K18" s="109">
        <f>[2]Fjärrvärmeproduktion!U1404</f>
        <v>0</v>
      </c>
      <c r="L18" s="109">
        <f>[2]Fjärrvärmeproduktion!V1404</f>
        <v>0</v>
      </c>
      <c r="M18" s="109">
        <f>[2]Fjärrvärmeproduktion!$W$1407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[2]Fjärrvärmeproduktion!$N$1410</f>
        <v>39891</v>
      </c>
      <c r="C19" s="109"/>
      <c r="D19" s="138">
        <f>[2]Fjärrvärmeproduktion!$N$1411</f>
        <v>2090</v>
      </c>
      <c r="E19" s="109">
        <f>[2]Fjärrvärmeproduktion!$Q$1412</f>
        <v>0</v>
      </c>
      <c r="F19" s="109">
        <f>[2]Fjärrvärmeproduktion!$N$1413</f>
        <v>0</v>
      </c>
      <c r="G19" s="109">
        <f>[2]Fjärrvärmeproduktion!$R$1414</f>
        <v>0</v>
      </c>
      <c r="H19" s="138">
        <f>[2]Fjärrvärmeproduktion!$S$1415</f>
        <v>48000</v>
      </c>
      <c r="I19" s="109">
        <f>[2]Fjärrvärmeproduktion!$N$1416</f>
        <v>0</v>
      </c>
      <c r="J19" s="109">
        <f>[2]Fjärrvärmeproduktion!$T$1414</f>
        <v>0</v>
      </c>
      <c r="K19" s="109">
        <f>[2]Fjärrvärmeproduktion!U1412</f>
        <v>0</v>
      </c>
      <c r="L19" s="109">
        <f>[2]Fjärrvärmeproduktion!V1412</f>
        <v>0</v>
      </c>
      <c r="M19" s="109">
        <f>[2]Fjärrvärmeproduktion!$W$1415</f>
        <v>0</v>
      </c>
      <c r="N19" s="109"/>
      <c r="O19" s="109"/>
      <c r="P19" s="146">
        <f t="shared" ref="P19:P24" si="2">SUM(C19:O19)</f>
        <v>50090</v>
      </c>
      <c r="Q19" s="4"/>
      <c r="R19" s="4"/>
      <c r="S19" s="4"/>
      <c r="T19" s="4"/>
    </row>
    <row r="20" spans="1:34" ht="15.6">
      <c r="A20" s="5" t="s">
        <v>20</v>
      </c>
      <c r="B20" s="129">
        <f>[2]Fjärrvärmeproduktion!$N$1418</f>
        <v>242</v>
      </c>
      <c r="C20" s="142">
        <f>B20*1.015</f>
        <v>245.62999999999997</v>
      </c>
      <c r="D20" s="109">
        <f>[2]Fjärrvärmeproduktion!$N$1419</f>
        <v>0</v>
      </c>
      <c r="E20" s="109">
        <f>[2]Fjärrvärmeproduktion!$Q$1420</f>
        <v>0</v>
      </c>
      <c r="F20" s="109">
        <f>[2]Fjärrvärmeproduktion!$N$1421</f>
        <v>0</v>
      </c>
      <c r="G20" s="109">
        <f>[2]Fjärrvärmeproduktion!$R$1422</f>
        <v>0</v>
      </c>
      <c r="H20" s="109">
        <f>[2]Fjärrvärmeproduktion!$S$1423</f>
        <v>0</v>
      </c>
      <c r="I20" s="109">
        <f>[2]Fjärrvärmeproduktion!$N$1424</f>
        <v>0</v>
      </c>
      <c r="J20" s="109">
        <f>[2]Fjärrvärmeproduktion!$T$1422</f>
        <v>0</v>
      </c>
      <c r="K20" s="109">
        <f>[2]Fjärrvärmeproduktion!U1420</f>
        <v>0</v>
      </c>
      <c r="L20" s="109">
        <f>[2]Fjärrvärmeproduktion!V1420</f>
        <v>0</v>
      </c>
      <c r="M20" s="109">
        <f>[2]Fjärrvärmeproduktion!$W$1423</f>
        <v>0</v>
      </c>
      <c r="N20" s="109"/>
      <c r="O20" s="109"/>
      <c r="P20" s="142">
        <f t="shared" si="2"/>
        <v>245.62999999999997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[2]Fjärrvärmeproduktion!$N$1426</f>
        <v>0</v>
      </c>
      <c r="C21" s="109"/>
      <c r="D21" s="109">
        <f>[2]Fjärrvärmeproduktion!$N$1427</f>
        <v>0</v>
      </c>
      <c r="E21" s="109">
        <f>[2]Fjärrvärmeproduktion!$Q$1428</f>
        <v>0</v>
      </c>
      <c r="F21" s="109">
        <f>[2]Fjärrvärmeproduktion!$N$1429</f>
        <v>0</v>
      </c>
      <c r="G21" s="109">
        <f>[2]Fjärrvärmeproduktion!$R$1430</f>
        <v>0</v>
      </c>
      <c r="H21" s="109">
        <f>[2]Fjärrvärmeproduktion!$S$1431</f>
        <v>0</v>
      </c>
      <c r="I21" s="109">
        <f>[2]Fjärrvärmeproduktion!$N$1432</f>
        <v>0</v>
      </c>
      <c r="J21" s="109">
        <f>[2]Fjärrvärmeproduktion!$T$1430</f>
        <v>0</v>
      </c>
      <c r="K21" s="109">
        <f>[2]Fjärrvärmeproduktion!U1428</f>
        <v>0</v>
      </c>
      <c r="L21" s="109">
        <f>[2]Fjärrvärmeproduktion!V1428</f>
        <v>0</v>
      </c>
      <c r="M21" s="109">
        <f>[2]Fjärrvärmeproduktion!$W$1431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[2]Fjärrvärmeproduktion!$N$1434</f>
        <v>0</v>
      </c>
      <c r="C22" s="109"/>
      <c r="D22" s="109">
        <f>[2]Fjärrvärmeproduktion!$N$1435</f>
        <v>0</v>
      </c>
      <c r="E22" s="109">
        <f>[2]Fjärrvärmeproduktion!$Q$1436</f>
        <v>0</v>
      </c>
      <c r="F22" s="109">
        <f>[2]Fjärrvärmeproduktion!$N$1437</f>
        <v>0</v>
      </c>
      <c r="G22" s="109">
        <f>[2]Fjärrvärmeproduktion!$R$1438</f>
        <v>0</v>
      </c>
      <c r="H22" s="109">
        <f>[2]Fjärrvärmeproduktion!$S$1439</f>
        <v>0</v>
      </c>
      <c r="I22" s="109">
        <f>[2]Fjärrvärmeproduktion!$N$1440</f>
        <v>0</v>
      </c>
      <c r="J22" s="109">
        <f>[2]Fjärrvärmeproduktion!$T$1438</f>
        <v>0</v>
      </c>
      <c r="K22" s="109">
        <f>[2]Fjärrvärmeproduktion!U1436</f>
        <v>0</v>
      </c>
      <c r="L22" s="109">
        <f>[2]Fjärrvärmeproduktion!V1436</f>
        <v>0</v>
      </c>
      <c r="M22" s="109">
        <f>[2]Fjärrvärmeproduktion!$W$1439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293 GWh</v>
      </c>
      <c r="T22" s="38"/>
      <c r="U22" s="36"/>
    </row>
    <row r="23" spans="1:34" ht="15.6">
      <c r="A23" s="5" t="s">
        <v>23</v>
      </c>
      <c r="B23" s="118">
        <f>[2]Fjärrvärmeproduktion!$N$1442</f>
        <v>0</v>
      </c>
      <c r="C23" s="109"/>
      <c r="D23" s="109">
        <f>[2]Fjärrvärmeproduktion!$N$1443</f>
        <v>0</v>
      </c>
      <c r="E23" s="109">
        <f>[2]Fjärrvärmeproduktion!$Q$1444</f>
        <v>0</v>
      </c>
      <c r="F23" s="109">
        <f>[2]Fjärrvärmeproduktion!$N$1445</f>
        <v>0</v>
      </c>
      <c r="G23" s="109">
        <f>[2]Fjärrvärmeproduktion!$R$1446</f>
        <v>0</v>
      </c>
      <c r="H23" s="109">
        <f>[2]Fjärrvärmeproduktion!$S$1447</f>
        <v>0</v>
      </c>
      <c r="I23" s="109">
        <f>[2]Fjärrvärmeproduktion!$N$1448</f>
        <v>0</v>
      </c>
      <c r="J23" s="109">
        <f>[2]Fjärrvärmeproduktion!$T$1446</f>
        <v>0</v>
      </c>
      <c r="K23" s="109">
        <f>[2]Fjärrvärmeproduktion!U1444</f>
        <v>0</v>
      </c>
      <c r="L23" s="109">
        <f>[2]Fjärrvärmeproduktion!V1444</f>
        <v>0</v>
      </c>
      <c r="M23" s="109">
        <f>[2]Fjärrvärmeproduktion!$W$1447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40133</v>
      </c>
      <c r="C24" s="142">
        <f t="shared" ref="C24:O24" si="3">SUM(C18:C23)</f>
        <v>245.62999999999997</v>
      </c>
      <c r="D24" s="138">
        <f t="shared" si="3"/>
        <v>2090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46">
        <f t="shared" si="3"/>
        <v>48000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6">
        <f t="shared" si="2"/>
        <v>50335.63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111 GWh</v>
      </c>
      <c r="T25" s="42">
        <f>C$44</f>
        <v>0.37889810881990743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74 GWh</v>
      </c>
      <c r="T26" s="42">
        <f>D$44</f>
        <v>0.25362993126355793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15 GWh</v>
      </c>
      <c r="T28" s="42">
        <f>F$44</f>
        <v>5.1904258528171994E-2</v>
      </c>
      <c r="U28" s="36"/>
    </row>
    <row r="29" spans="1:34" ht="15.6">
      <c r="A29" s="79" t="str">
        <f>A2</f>
        <v>1465 Svenljunga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11 GWh</v>
      </c>
      <c r="T29" s="42">
        <f>G$44</f>
        <v>3.7064396896697785E-2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82 GWh</v>
      </c>
      <c r="T30" s="42">
        <f>H$44</f>
        <v>0.27850330449166499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[2]Slutanvändning!$N$2033</f>
        <v>0</v>
      </c>
      <c r="C32" s="129">
        <f>[2]Slutanvändning!$N$2034</f>
        <v>11626</v>
      </c>
      <c r="D32" s="109">
        <f>[2]Slutanvändning!$N$2027</f>
        <v>1930</v>
      </c>
      <c r="E32" s="109">
        <f>[2]Slutanvändning!$Q$2028</f>
        <v>0</v>
      </c>
      <c r="F32" s="129">
        <f>[2]Slutanvändning!$N$2029</f>
        <v>0</v>
      </c>
      <c r="G32" s="109">
        <f>[2]Slutanvändning!$N$2030</f>
        <v>425</v>
      </c>
      <c r="H32" s="129">
        <f>[2]Slutanvändning!$N$2031</f>
        <v>0</v>
      </c>
      <c r="I32" s="109">
        <f>[2]Slutanvändning!$N$2032</f>
        <v>0</v>
      </c>
      <c r="J32" s="109">
        <v>0</v>
      </c>
      <c r="K32" s="109">
        <f>[2]Slutanvändning!T2028</f>
        <v>0</v>
      </c>
      <c r="L32" s="109">
        <f>[2]Slutanvändning!U2028</f>
        <v>0</v>
      </c>
      <c r="M32" s="109"/>
      <c r="N32" s="109">
        <v>0</v>
      </c>
      <c r="O32" s="109">
        <v>0</v>
      </c>
      <c r="P32" s="109">
        <f t="shared" ref="P32:P38" si="4">SUM(B32:N32)</f>
        <v>13981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38">
        <f>[2]Slutanvändning!$N$2042</f>
        <v>88</v>
      </c>
      <c r="C33" s="144">
        <f>[2]Slutanvändning!$N$2043</f>
        <v>18136</v>
      </c>
      <c r="D33" s="109">
        <f>[2]Slutanvändning!$N$2036</f>
        <v>1779</v>
      </c>
      <c r="E33" s="109">
        <f>[2]Slutanvändning!$Q$2037</f>
        <v>0</v>
      </c>
      <c r="F33" s="118">
        <f>[2]Slutanvändning!$N$2038</f>
        <v>15212.333333333336</v>
      </c>
      <c r="G33" s="109">
        <f>[2]Slutanvändning!$N$2039</f>
        <v>0</v>
      </c>
      <c r="H33" s="118">
        <f>[2]Slutanvändning!$N$2040</f>
        <v>0</v>
      </c>
      <c r="I33" s="109">
        <f>[2]Slutanvändning!$N$2041</f>
        <v>0</v>
      </c>
      <c r="J33" s="109">
        <v>0</v>
      </c>
      <c r="K33" s="109">
        <f>[2]Slutanvändning!T2037</f>
        <v>0</v>
      </c>
      <c r="L33" s="109">
        <f>[2]Slutanvändning!U2037</f>
        <v>0</v>
      </c>
      <c r="M33" s="109"/>
      <c r="N33" s="109">
        <v>0</v>
      </c>
      <c r="O33" s="138">
        <f>[2]Slutanvändning!$W$2042</f>
        <v>13000</v>
      </c>
      <c r="P33" s="142">
        <f>SUM(B33:O33)</f>
        <v>48215.333333333336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[2]Slutanvändning!$N$2051</f>
        <v>5923</v>
      </c>
      <c r="C34" s="129">
        <f>[2]Slutanvändning!$N$2052</f>
        <v>5279</v>
      </c>
      <c r="D34" s="109">
        <f>[2]Slutanvändning!$N$2045</f>
        <v>433</v>
      </c>
      <c r="E34" s="109">
        <f>[2]Slutanvändning!$Q$2046</f>
        <v>0</v>
      </c>
      <c r="F34" s="129">
        <f>[2]Slutanvändning!$N$2047</f>
        <v>0</v>
      </c>
      <c r="G34" s="109">
        <f>[2]Slutanvändning!$N$2048</f>
        <v>0</v>
      </c>
      <c r="H34" s="129">
        <f>[2]Slutanvändning!$N$2049</f>
        <v>0</v>
      </c>
      <c r="I34" s="109">
        <f>[2]Slutanvändning!$N$2050</f>
        <v>0</v>
      </c>
      <c r="J34" s="109">
        <v>0</v>
      </c>
      <c r="K34" s="109">
        <f>[2]Slutanvändning!T2046</f>
        <v>0</v>
      </c>
      <c r="L34" s="109">
        <f>[2]Slutanvändning!U2046</f>
        <v>0</v>
      </c>
      <c r="M34" s="109"/>
      <c r="N34" s="109">
        <v>0</v>
      </c>
      <c r="O34" s="109">
        <v>0</v>
      </c>
      <c r="P34" s="109">
        <f t="shared" si="4"/>
        <v>11635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[2]Slutanvändning!$N$2060</f>
        <v>0</v>
      </c>
      <c r="C35" s="118">
        <f>[2]Slutanvändning!$N$2061</f>
        <v>324.66666666665697</v>
      </c>
      <c r="D35" s="109">
        <f>[2]Slutanvändning!$N$2054</f>
        <v>66779</v>
      </c>
      <c r="E35" s="109">
        <f>[2]Slutanvändning!$Q$2055</f>
        <v>0</v>
      </c>
      <c r="F35" s="129">
        <f>[2]Slutanvändning!$N$2056</f>
        <v>0</v>
      </c>
      <c r="G35" s="109">
        <f>[2]Slutanvändning!$N$2057</f>
        <v>10438</v>
      </c>
      <c r="H35" s="129">
        <f>[2]Slutanvändning!$N$2058</f>
        <v>0</v>
      </c>
      <c r="I35" s="109">
        <f>[2]Slutanvändning!$N$2059</f>
        <v>0</v>
      </c>
      <c r="J35" s="109">
        <v>0</v>
      </c>
      <c r="K35" s="109">
        <f>[2]Slutanvändning!T2055</f>
        <v>0</v>
      </c>
      <c r="L35" s="109">
        <f>[2]Slutanvändning!U2055</f>
        <v>0</v>
      </c>
      <c r="M35" s="109"/>
      <c r="N35" s="109">
        <v>0</v>
      </c>
      <c r="O35" s="109">
        <v>0</v>
      </c>
      <c r="P35" s="142">
        <f>SUM(B35:N35)</f>
        <v>77541.666666666657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[2]Slutanvändning!$N$2069</f>
        <v>6659</v>
      </c>
      <c r="C36" s="129">
        <f>[2]Slutanvändning!$N$2070</f>
        <v>17252</v>
      </c>
      <c r="D36" s="109">
        <f>[2]Slutanvändning!$N$2063</f>
        <v>908</v>
      </c>
      <c r="E36" s="109">
        <f>[2]Slutanvändning!$Q$2064</f>
        <v>0</v>
      </c>
      <c r="F36" s="129">
        <f>[2]Slutanvändning!$N$2065</f>
        <v>0</v>
      </c>
      <c r="G36" s="109">
        <f>[2]Slutanvändning!$N$2066</f>
        <v>0</v>
      </c>
      <c r="H36" s="129">
        <f>[2]Slutanvändning!$N$2067</f>
        <v>0</v>
      </c>
      <c r="I36" s="109">
        <f>[2]Slutanvändning!$N$2068</f>
        <v>0</v>
      </c>
      <c r="J36" s="109">
        <v>0</v>
      </c>
      <c r="K36" s="109">
        <f>[2]Slutanvändning!T2064</f>
        <v>0</v>
      </c>
      <c r="L36" s="109">
        <f>[2]Slutanvändning!U2064</f>
        <v>0</v>
      </c>
      <c r="M36" s="109"/>
      <c r="N36" s="109">
        <v>0</v>
      </c>
      <c r="O36" s="109">
        <v>0</v>
      </c>
      <c r="P36" s="109">
        <f t="shared" si="4"/>
        <v>24819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[2]Slutanvändning!$N$2078</f>
        <v>5407</v>
      </c>
      <c r="C37" s="129">
        <f>[2]Slutanvändning!$N$2079</f>
        <v>40677</v>
      </c>
      <c r="D37" s="109">
        <f>[2]Slutanvändning!$N$2072</f>
        <v>386</v>
      </c>
      <c r="E37" s="109">
        <f>[2]Slutanvändning!$Q$2073</f>
        <v>0</v>
      </c>
      <c r="F37" s="129">
        <f>[2]Slutanvändning!$N$2074</f>
        <v>0</v>
      </c>
      <c r="G37" s="109">
        <f>[2]Slutanvändning!$N$2075</f>
        <v>0</v>
      </c>
      <c r="H37" s="129">
        <f>[2]Slutanvändning!$N$2076</f>
        <v>33625</v>
      </c>
      <c r="I37" s="109">
        <f>[2]Slutanvändning!$N$2077</f>
        <v>0</v>
      </c>
      <c r="J37" s="109">
        <v>0</v>
      </c>
      <c r="K37" s="109">
        <f>[2]Slutanvändning!T2073</f>
        <v>0</v>
      </c>
      <c r="L37" s="109">
        <f>[2]Slutanvändning!U2073</f>
        <v>0</v>
      </c>
      <c r="M37" s="109"/>
      <c r="N37" s="109">
        <v>0</v>
      </c>
      <c r="O37" s="109">
        <v>0</v>
      </c>
      <c r="P37" s="109">
        <f t="shared" si="4"/>
        <v>80095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[2]Slutanvändning!$N$2087</f>
        <v>7287</v>
      </c>
      <c r="C38" s="129">
        <f>[2]Slutanvändning!$N$2088</f>
        <v>3067</v>
      </c>
      <c r="D38" s="109">
        <f>[2]Slutanvändning!$N$2081</f>
        <v>30</v>
      </c>
      <c r="E38" s="109">
        <f>[2]Slutanvändning!$Q$2082</f>
        <v>0</v>
      </c>
      <c r="F38" s="129">
        <f>[2]Slutanvändning!$N$2083</f>
        <v>0</v>
      </c>
      <c r="G38" s="109">
        <f>[2]Slutanvändning!$N$2084</f>
        <v>0</v>
      </c>
      <c r="H38" s="129">
        <f>[2]Slutanvändning!$N$2085</f>
        <v>0</v>
      </c>
      <c r="I38" s="109">
        <f>[2]Slutanvändning!$N$2086</f>
        <v>0</v>
      </c>
      <c r="J38" s="109">
        <v>0</v>
      </c>
      <c r="K38" s="109">
        <f>[2]Slutanvändning!T2082</f>
        <v>0</v>
      </c>
      <c r="L38" s="109">
        <f>[2]Slutanvändning!U2082</f>
        <v>0</v>
      </c>
      <c r="M38" s="109"/>
      <c r="N38" s="109">
        <v>0</v>
      </c>
      <c r="O38" s="109">
        <v>0</v>
      </c>
      <c r="P38" s="109">
        <f t="shared" si="4"/>
        <v>10384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[2]Slutanvändning!$N$2096</f>
        <v>0</v>
      </c>
      <c r="C39" s="129">
        <f>[2]Slutanvändning!$N$2097</f>
        <v>6216</v>
      </c>
      <c r="D39" s="109">
        <f>[2]Slutanvändning!$N$2090</f>
        <v>0</v>
      </c>
      <c r="E39" s="109">
        <f>[2]Slutanvändning!$Q$2091</f>
        <v>0</v>
      </c>
      <c r="F39" s="129">
        <f>[2]Slutanvändning!$N$2092</f>
        <v>0</v>
      </c>
      <c r="G39" s="109">
        <f>[2]Slutanvändning!$N$2093</f>
        <v>0</v>
      </c>
      <c r="H39" s="129">
        <f>[2]Slutanvändning!$N$2094</f>
        <v>0</v>
      </c>
      <c r="I39" s="109">
        <f>[2]Slutanvändning!$N$2095</f>
        <v>0</v>
      </c>
      <c r="J39" s="109">
        <v>0</v>
      </c>
      <c r="K39" s="109">
        <f>[2]Slutanvändning!T2091</f>
        <v>0</v>
      </c>
      <c r="L39" s="109">
        <f>[2]Slutanvändning!U2091</f>
        <v>0</v>
      </c>
      <c r="M39" s="109"/>
      <c r="N39" s="109">
        <v>0</v>
      </c>
      <c r="O39" s="109">
        <v>0</v>
      </c>
      <c r="P39" s="109">
        <f>SUM(B39:N39)</f>
        <v>6216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25364</v>
      </c>
      <c r="C40" s="142">
        <f t="shared" ref="C40:O40" si="5">SUM(C32:C39)</f>
        <v>102577.66666666666</v>
      </c>
      <c r="D40" s="109">
        <f t="shared" si="5"/>
        <v>72245</v>
      </c>
      <c r="E40" s="109">
        <f t="shared" si="5"/>
        <v>0</v>
      </c>
      <c r="F40" s="142">
        <f>SUM(F32:F39)</f>
        <v>15212.333333333336</v>
      </c>
      <c r="G40" s="109">
        <f t="shared" si="5"/>
        <v>10863</v>
      </c>
      <c r="H40" s="142">
        <f t="shared" si="5"/>
        <v>33625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38">
        <f t="shared" si="5"/>
        <v>13000</v>
      </c>
      <c r="P40" s="109">
        <f>SUM(B40:N40)</f>
        <v>259887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10 GWh</v>
      </c>
      <c r="T41" s="64"/>
    </row>
    <row r="42" spans="1:47">
      <c r="A42" s="46" t="s">
        <v>43</v>
      </c>
      <c r="B42" s="113">
        <f>B39+B38+B37</f>
        <v>12694</v>
      </c>
      <c r="C42" s="113">
        <f>C39+C38+C37</f>
        <v>49960</v>
      </c>
      <c r="D42" s="113">
        <f>D39+D38+D37</f>
        <v>416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33625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96695</v>
      </c>
      <c r="Q42" s="34"/>
      <c r="R42" s="41" t="s">
        <v>41</v>
      </c>
      <c r="S42" s="11" t="str">
        <f>ROUND(P42/1000,0) &amp;" GWh"</f>
        <v>97 GWh</v>
      </c>
      <c r="T42" s="42">
        <f>P42/P40</f>
        <v>0.37206555156664245</v>
      </c>
    </row>
    <row r="43" spans="1:47">
      <c r="A43" s="47" t="s">
        <v>45</v>
      </c>
      <c r="B43" s="115"/>
      <c r="C43" s="116">
        <f>C40+C24-C7+C46</f>
        <v>111049.16039999999</v>
      </c>
      <c r="D43" s="116">
        <f t="shared" ref="D43:N43" si="7">D11+D24+D40</f>
        <v>74335</v>
      </c>
      <c r="E43" s="116">
        <f t="shared" si="7"/>
        <v>0</v>
      </c>
      <c r="F43" s="116">
        <f t="shared" si="7"/>
        <v>15212.333333333336</v>
      </c>
      <c r="G43" s="116">
        <f t="shared" si="7"/>
        <v>10863</v>
      </c>
      <c r="H43" s="116">
        <f t="shared" si="7"/>
        <v>81625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v>0</v>
      </c>
      <c r="P43" s="117">
        <f>SUM(C43:O43)</f>
        <v>293084.49373333331</v>
      </c>
      <c r="Q43" s="34"/>
      <c r="R43" s="41" t="s">
        <v>42</v>
      </c>
      <c r="S43" s="11" t="str">
        <f>ROUND(P36/1000,0) &amp;" GWh"</f>
        <v>25 GWh</v>
      </c>
      <c r="T43" s="63">
        <f>P36/P40</f>
        <v>9.5499197728243432E-2</v>
      </c>
    </row>
    <row r="44" spans="1:47">
      <c r="A44" s="47" t="s">
        <v>46</v>
      </c>
      <c r="B44" s="97"/>
      <c r="C44" s="104">
        <f>C43/$P$43</f>
        <v>0.37889810881990743</v>
      </c>
      <c r="D44" s="104">
        <f t="shared" ref="D44:P44" si="8">D43/$P$43</f>
        <v>0.25362993126355793</v>
      </c>
      <c r="E44" s="104">
        <f t="shared" si="8"/>
        <v>0</v>
      </c>
      <c r="F44" s="104">
        <f t="shared" si="8"/>
        <v>5.1904258528171994E-2</v>
      </c>
      <c r="G44" s="104">
        <f t="shared" si="8"/>
        <v>3.7064396896697785E-2</v>
      </c>
      <c r="H44" s="104">
        <f t="shared" si="8"/>
        <v>0.27850330449166499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12 GWh</v>
      </c>
      <c r="T44" s="42">
        <f>P34/P40</f>
        <v>4.4769457494988209E-2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14 GWh</v>
      </c>
      <c r="T45" s="42">
        <f>P32/P40</f>
        <v>5.3796457691227338E-2</v>
      </c>
      <c r="U45" s="36"/>
    </row>
    <row r="46" spans="1:47">
      <c r="A46" s="48" t="s">
        <v>49</v>
      </c>
      <c r="B46" s="68">
        <f>B24-B40-O40</f>
        <v>1769</v>
      </c>
      <c r="C46" s="68">
        <f>(C40+C24)*0.08</f>
        <v>8225.8637333333336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48 GWh</v>
      </c>
      <c r="T46" s="63">
        <f>P33/P40</f>
        <v>0.18552422142443961</v>
      </c>
      <c r="U46" s="36"/>
    </row>
    <row r="47" spans="1:47">
      <c r="A47" s="48" t="s">
        <v>51</v>
      </c>
      <c r="B47" s="71">
        <f>B46/B24</f>
        <v>4.4078439189694264E-2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78 GWh</v>
      </c>
      <c r="T47" s="63">
        <f>P35/P40</f>
        <v>0.2983668543123229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260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8"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112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46">
        <f>[2]Solceller!$C$12</f>
        <v>408.5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[2]Elproduktion!$N$362</f>
        <v>0</v>
      </c>
      <c r="D7" s="109">
        <f>[2]Elproduktion!$N$363</f>
        <v>0</v>
      </c>
      <c r="E7" s="109">
        <f>[2]Elproduktion!$Q$364</f>
        <v>0</v>
      </c>
      <c r="F7" s="109">
        <f>[2]Elproduktion!$N$365</f>
        <v>0</v>
      </c>
      <c r="G7" s="109">
        <f>[2]Elproduktion!$R$366</f>
        <v>0</v>
      </c>
      <c r="H7" s="109">
        <f>[2]Elproduktion!$S$367</f>
        <v>0</v>
      </c>
      <c r="I7" s="109">
        <f>[2]Elproduktion!$N$368</f>
        <v>0</v>
      </c>
      <c r="J7" s="109">
        <f>[2]Elproduktion!$T$366</f>
        <v>0</v>
      </c>
      <c r="K7" s="109">
        <f>[2]Elproduktion!U364</f>
        <v>0</v>
      </c>
      <c r="L7" s="109">
        <f>[2]Elproduktion!V364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[2]Elproduktion!$N$370</f>
        <v>0</v>
      </c>
      <c r="D8" s="109">
        <f>[2]Elproduktion!$N$371</f>
        <v>0</v>
      </c>
      <c r="E8" s="109">
        <f>[2]Elproduktion!$Q$372</f>
        <v>0</v>
      </c>
      <c r="F8" s="109">
        <f>[2]Elproduktion!$N$373</f>
        <v>0</v>
      </c>
      <c r="G8" s="109">
        <f>[2]Elproduktion!$R$374</f>
        <v>0</v>
      </c>
      <c r="H8" s="109">
        <f>[2]Elproduktion!$S$375</f>
        <v>0</v>
      </c>
      <c r="I8" s="109">
        <f>[2]Elproduktion!$N$376</f>
        <v>0</v>
      </c>
      <c r="J8" s="109">
        <f>[2]Elproduktion!$T$374</f>
        <v>0</v>
      </c>
      <c r="K8" s="109">
        <f>[2]Elproduktion!U372</f>
        <v>0</v>
      </c>
      <c r="L8" s="109">
        <f>[2]Elproduktion!V372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[2]Elproduktion!$N$378</f>
        <v>0</v>
      </c>
      <c r="D9" s="109">
        <f>[2]Elproduktion!$N$379</f>
        <v>0</v>
      </c>
      <c r="E9" s="109">
        <f>[2]Elproduktion!$Q$380</f>
        <v>0</v>
      </c>
      <c r="F9" s="109">
        <f>[2]Elproduktion!$N$381</f>
        <v>0</v>
      </c>
      <c r="G9" s="109">
        <f>[2]Elproduktion!$R$382</f>
        <v>0</v>
      </c>
      <c r="H9" s="109">
        <f>[2]Elproduktion!$S$383</f>
        <v>0</v>
      </c>
      <c r="I9" s="109">
        <f>[2]Elproduktion!$N$384</f>
        <v>0</v>
      </c>
      <c r="J9" s="109">
        <f>[2]Elproduktion!$T$382</f>
        <v>0</v>
      </c>
      <c r="K9" s="109">
        <f>[2]Elproduktion!U380</f>
        <v>0</v>
      </c>
      <c r="L9" s="109">
        <f>[2]Elproduktion!V380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[2]Elproduktion!$N$386</f>
        <v>245938</v>
      </c>
      <c r="D10" s="109">
        <f>[2]Elproduktion!$N$387</f>
        <v>0</v>
      </c>
      <c r="E10" s="109">
        <f>[2]Elproduktion!$Q$388</f>
        <v>0</v>
      </c>
      <c r="F10" s="109">
        <f>[2]Elproduktion!$N$389</f>
        <v>0</v>
      </c>
      <c r="G10" s="109">
        <f>[2]Elproduktion!$R$390</f>
        <v>0</v>
      </c>
      <c r="H10" s="109">
        <f>[2]Elproduktion!$S$391</f>
        <v>0</v>
      </c>
      <c r="I10" s="109">
        <f>[2]Elproduktion!$N$392</f>
        <v>0</v>
      </c>
      <c r="J10" s="109">
        <f>[2]Elproduktion!$T$390</f>
        <v>0</v>
      </c>
      <c r="K10" s="109">
        <f>[2]Elproduktion!U388</f>
        <v>0</v>
      </c>
      <c r="L10" s="109">
        <f>[2]Elproduktion!V388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246346.5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1435 Tanum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[2]Fjärrvärmeproduktion!$N$506</f>
        <v>0</v>
      </c>
      <c r="C18" s="109"/>
      <c r="D18" s="109">
        <f>[2]Fjärrvärmeproduktion!$N$507</f>
        <v>0</v>
      </c>
      <c r="E18" s="109">
        <f>[2]Fjärrvärmeproduktion!$Q$508</f>
        <v>0</v>
      </c>
      <c r="F18" s="109">
        <f>[2]Fjärrvärmeproduktion!$N$509</f>
        <v>0</v>
      </c>
      <c r="G18" s="109">
        <f>[2]Fjärrvärmeproduktion!$R$510</f>
        <v>0</v>
      </c>
      <c r="H18" s="109">
        <f>[2]Fjärrvärmeproduktion!$S$511</f>
        <v>0</v>
      </c>
      <c r="I18" s="109">
        <f>[2]Fjärrvärmeproduktion!$N$512</f>
        <v>0</v>
      </c>
      <c r="J18" s="109">
        <f>[2]Fjärrvärmeproduktion!$T$510</f>
        <v>0</v>
      </c>
      <c r="K18" s="109">
        <f>[2]Fjärrvärmeproduktion!U508</f>
        <v>0</v>
      </c>
      <c r="L18" s="109">
        <f>[2]Fjärrvärmeproduktion!V508</f>
        <v>0</v>
      </c>
      <c r="M18" s="109">
        <f>[2]Fjärrvärmeproduktion!$W$511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[2]Fjärrvärmeproduktion!$N$514</f>
        <v>9453</v>
      </c>
      <c r="C19" s="109"/>
      <c r="D19" s="109">
        <f>[2]Fjärrvärmeproduktion!$N$515</f>
        <v>70</v>
      </c>
      <c r="E19" s="109">
        <f>[2]Fjärrvärmeproduktion!$Q$516</f>
        <v>0</v>
      </c>
      <c r="F19" s="109">
        <f>[2]Fjärrvärmeproduktion!$N$517</f>
        <v>0</v>
      </c>
      <c r="G19" s="109">
        <f>[2]Fjärrvärmeproduktion!$R$518</f>
        <v>0</v>
      </c>
      <c r="H19" s="109">
        <f>[2]Fjärrvärmeproduktion!$S$519</f>
        <v>10349</v>
      </c>
      <c r="I19" s="109">
        <f>[2]Fjärrvärmeproduktion!$N$520</f>
        <v>0</v>
      </c>
      <c r="J19" s="109">
        <f>[2]Fjärrvärmeproduktion!$T$518</f>
        <v>0</v>
      </c>
      <c r="K19" s="109">
        <f>[2]Fjärrvärmeproduktion!U516</f>
        <v>0</v>
      </c>
      <c r="L19" s="109">
        <f>[2]Fjärrvärmeproduktion!V516</f>
        <v>0</v>
      </c>
      <c r="M19" s="109">
        <f>[2]Fjärrvärmeproduktion!$W$519</f>
        <v>0</v>
      </c>
      <c r="N19" s="109"/>
      <c r="O19" s="109"/>
      <c r="P19" s="109">
        <f t="shared" ref="P19:P24" si="2">SUM(C19:O19)</f>
        <v>10419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[2]Fjärrvärmeproduktion!$N$522</f>
        <v>0</v>
      </c>
      <c r="C20" s="109"/>
      <c r="D20" s="109">
        <f>[2]Fjärrvärmeproduktion!$N$523</f>
        <v>0</v>
      </c>
      <c r="E20" s="109">
        <f>[2]Fjärrvärmeproduktion!$Q$524</f>
        <v>0</v>
      </c>
      <c r="F20" s="109">
        <f>[2]Fjärrvärmeproduktion!$N$525</f>
        <v>0</v>
      </c>
      <c r="G20" s="109">
        <f>[2]Fjärrvärmeproduktion!$R$526</f>
        <v>0</v>
      </c>
      <c r="H20" s="109">
        <f>[2]Fjärrvärmeproduktion!$S$527</f>
        <v>0</v>
      </c>
      <c r="I20" s="109">
        <f>[2]Fjärrvärmeproduktion!$N$528</f>
        <v>0</v>
      </c>
      <c r="J20" s="109">
        <f>[2]Fjärrvärmeproduktion!$T$526</f>
        <v>0</v>
      </c>
      <c r="K20" s="109">
        <f>[2]Fjärrvärmeproduktion!U524</f>
        <v>0</v>
      </c>
      <c r="L20" s="109">
        <f>[2]Fjärrvärmeproduktion!V524</f>
        <v>0</v>
      </c>
      <c r="M20" s="109">
        <f>[2]Fjärrvärmeproduktion!$W$527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[2]Fjärrvärmeproduktion!$N$530</f>
        <v>0</v>
      </c>
      <c r="C21" s="109"/>
      <c r="D21" s="109">
        <f>[2]Fjärrvärmeproduktion!$N$531</f>
        <v>0</v>
      </c>
      <c r="E21" s="109">
        <f>[2]Fjärrvärmeproduktion!$Q$532</f>
        <v>0</v>
      </c>
      <c r="F21" s="109">
        <f>[2]Fjärrvärmeproduktion!$N$533</f>
        <v>0</v>
      </c>
      <c r="G21" s="109">
        <f>[2]Fjärrvärmeproduktion!$R$534</f>
        <v>0</v>
      </c>
      <c r="H21" s="109">
        <f>[2]Fjärrvärmeproduktion!$S$535</f>
        <v>0</v>
      </c>
      <c r="I21" s="109">
        <f>[2]Fjärrvärmeproduktion!$N$536</f>
        <v>0</v>
      </c>
      <c r="J21" s="109">
        <f>[2]Fjärrvärmeproduktion!$T$534</f>
        <v>0</v>
      </c>
      <c r="K21" s="109">
        <f>[2]Fjärrvärmeproduktion!U532</f>
        <v>0</v>
      </c>
      <c r="L21" s="109">
        <f>[2]Fjärrvärmeproduktion!V532</f>
        <v>0</v>
      </c>
      <c r="M21" s="109">
        <f>[2]Fjärrvärmeproduktion!$W$535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[2]Fjärrvärmeproduktion!$N$538</f>
        <v>0</v>
      </c>
      <c r="C22" s="109"/>
      <c r="D22" s="109">
        <f>[2]Fjärrvärmeproduktion!$N$539</f>
        <v>0</v>
      </c>
      <c r="E22" s="109">
        <f>[2]Fjärrvärmeproduktion!$Q$540</f>
        <v>0</v>
      </c>
      <c r="F22" s="109">
        <f>[2]Fjärrvärmeproduktion!$N$541</f>
        <v>0</v>
      </c>
      <c r="G22" s="109">
        <f>[2]Fjärrvärmeproduktion!$R$542</f>
        <v>0</v>
      </c>
      <c r="H22" s="109">
        <f>[2]Fjärrvärmeproduktion!$S$543</f>
        <v>0</v>
      </c>
      <c r="I22" s="109">
        <f>[2]Fjärrvärmeproduktion!$N$544</f>
        <v>0</v>
      </c>
      <c r="J22" s="109">
        <f>[2]Fjärrvärmeproduktion!$T$542</f>
        <v>0</v>
      </c>
      <c r="K22" s="109">
        <f>[2]Fjärrvärmeproduktion!U540</f>
        <v>0</v>
      </c>
      <c r="L22" s="109">
        <f>[2]Fjärrvärmeproduktion!V540</f>
        <v>0</v>
      </c>
      <c r="M22" s="109">
        <f>[2]Fjärrvärmeproduktion!$W$543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516 GWh</v>
      </c>
      <c r="T22" s="38"/>
      <c r="U22" s="36"/>
    </row>
    <row r="23" spans="1:34" ht="15.6">
      <c r="A23" s="5" t="s">
        <v>23</v>
      </c>
      <c r="B23" s="118">
        <f>[2]Fjärrvärmeproduktion!$N$546</f>
        <v>0</v>
      </c>
      <c r="C23" s="109"/>
      <c r="D23" s="109">
        <f>[2]Fjärrvärmeproduktion!$N$547</f>
        <v>0</v>
      </c>
      <c r="E23" s="109">
        <f>[2]Fjärrvärmeproduktion!$Q$548</f>
        <v>0</v>
      </c>
      <c r="F23" s="109">
        <f>[2]Fjärrvärmeproduktion!$N$549</f>
        <v>0</v>
      </c>
      <c r="G23" s="109">
        <f>[2]Fjärrvärmeproduktion!$R$550</f>
        <v>0</v>
      </c>
      <c r="H23" s="109">
        <f>[2]Fjärrvärmeproduktion!$S$551</f>
        <v>0</v>
      </c>
      <c r="I23" s="109">
        <f>[2]Fjärrvärmeproduktion!$N$552</f>
        <v>0</v>
      </c>
      <c r="J23" s="109">
        <f>[2]Fjärrvärmeproduktion!$T$550</f>
        <v>0</v>
      </c>
      <c r="K23" s="109">
        <f>[2]Fjärrvärmeproduktion!U548</f>
        <v>0</v>
      </c>
      <c r="L23" s="109">
        <f>[2]Fjärrvärmeproduktion!V548</f>
        <v>0</v>
      </c>
      <c r="M23" s="109">
        <f>[2]Fjärrvärmeproduktion!$W$551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9453</v>
      </c>
      <c r="C24" s="109">
        <f t="shared" ref="C24:O24" si="3">SUM(C18:C23)</f>
        <v>0</v>
      </c>
      <c r="D24" s="109">
        <f t="shared" si="3"/>
        <v>70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10349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10419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196 GWh</v>
      </c>
      <c r="T25" s="42">
        <f>C$44</f>
        <v>0.37904436158418836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227 GWh</v>
      </c>
      <c r="T26" s="42">
        <f>D$44</f>
        <v>0.44034197872235753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4 GWh</v>
      </c>
      <c r="T28" s="42">
        <f>F$44</f>
        <v>8.1469010272017875E-3</v>
      </c>
      <c r="U28" s="36"/>
    </row>
    <row r="29" spans="1:34" ht="15.6">
      <c r="A29" s="79" t="str">
        <f>A2</f>
        <v>1435 Tanum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38 GWh</v>
      </c>
      <c r="T29" s="42">
        <f>G$44</f>
        <v>7.4392661878865965E-2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51 GWh</v>
      </c>
      <c r="T30" s="42">
        <f>H$44</f>
        <v>9.807409678738635E-2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[2]Slutanvändning!$N$737</f>
        <v>0</v>
      </c>
      <c r="C32" s="129">
        <f>[2]Slutanvändning!$N$738</f>
        <v>2790</v>
      </c>
      <c r="D32" s="129">
        <f>[2]Slutanvändning!$N$731</f>
        <v>8461</v>
      </c>
      <c r="E32" s="109">
        <f>[2]Slutanvändning!$Q$732</f>
        <v>0</v>
      </c>
      <c r="F32" s="129">
        <f>[2]Slutanvändning!$N$733</f>
        <v>0</v>
      </c>
      <c r="G32" s="109">
        <f>[2]Slutanvändning!$N$734</f>
        <v>1900</v>
      </c>
      <c r="H32" s="129">
        <f>[2]Slutanvändning!$N$735</f>
        <v>0</v>
      </c>
      <c r="I32" s="109">
        <f>[2]Slutanvändning!$N$736</f>
        <v>0</v>
      </c>
      <c r="J32" s="109">
        <v>0</v>
      </c>
      <c r="K32" s="109">
        <f>[2]Slutanvändning!T732</f>
        <v>0</v>
      </c>
      <c r="L32" s="109">
        <f>[2]Slutanvändning!U732</f>
        <v>0</v>
      </c>
      <c r="M32" s="109"/>
      <c r="N32" s="109">
        <v>0</v>
      </c>
      <c r="O32" s="109">
        <v>0</v>
      </c>
      <c r="P32" s="109">
        <f t="shared" ref="P32:P38" si="4">SUM(B32:N32)</f>
        <v>13151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[2]Slutanvändning!$N$746</f>
        <v>0</v>
      </c>
      <c r="C33" s="129">
        <f>[2]Slutanvändning!$N$747</f>
        <v>18692</v>
      </c>
      <c r="D33" s="118">
        <f>[2]Slutanvändning!$N$740</f>
        <v>1297</v>
      </c>
      <c r="E33" s="109">
        <f>[2]Slutanvändning!$Q$741</f>
        <v>0</v>
      </c>
      <c r="F33" s="118">
        <f>[2]Slutanvändning!$N$742</f>
        <v>4207.5666666666584</v>
      </c>
      <c r="G33" s="109">
        <f>[2]Slutanvändning!$N$743</f>
        <v>0</v>
      </c>
      <c r="H33" s="118">
        <f>[2]Slutanvändning!$N$744</f>
        <v>4207.5666666666584</v>
      </c>
      <c r="I33" s="109">
        <f>[2]Slutanvändning!$N$745</f>
        <v>0</v>
      </c>
      <c r="J33" s="109">
        <v>0</v>
      </c>
      <c r="K33" s="109">
        <f>[2]Slutanvändning!T741</f>
        <v>0</v>
      </c>
      <c r="L33" s="109">
        <f>[2]Slutanvändning!U741</f>
        <v>0</v>
      </c>
      <c r="M33" s="109"/>
      <c r="N33" s="109">
        <v>0</v>
      </c>
      <c r="O33" s="109">
        <v>0</v>
      </c>
      <c r="P33" s="142">
        <f t="shared" si="4"/>
        <v>28404.133333333317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[2]Slutanvändning!$N$755</f>
        <v>2929</v>
      </c>
      <c r="C34" s="118">
        <f>[2]Slutanvändning!$N$756</f>
        <v>11100.2</v>
      </c>
      <c r="D34" s="129">
        <f>[2]Slutanvändning!$N$749</f>
        <v>721</v>
      </c>
      <c r="E34" s="109">
        <f>[2]Slutanvändning!$Q$750</f>
        <v>0</v>
      </c>
      <c r="F34" s="129">
        <f>[2]Slutanvändning!$N$751</f>
        <v>0</v>
      </c>
      <c r="G34" s="109">
        <f>[2]Slutanvändning!$N$752</f>
        <v>0</v>
      </c>
      <c r="H34" s="129">
        <f>[2]Slutanvändning!$N$753</f>
        <v>0</v>
      </c>
      <c r="I34" s="109">
        <f>[2]Slutanvändning!$N$754</f>
        <v>0</v>
      </c>
      <c r="J34" s="109">
        <v>0</v>
      </c>
      <c r="K34" s="109">
        <f>[2]Slutanvändning!T750</f>
        <v>0</v>
      </c>
      <c r="L34" s="109">
        <f>[2]Slutanvändning!U750</f>
        <v>0</v>
      </c>
      <c r="M34" s="109"/>
      <c r="N34" s="109">
        <v>0</v>
      </c>
      <c r="O34" s="109">
        <v>0</v>
      </c>
      <c r="P34" s="142">
        <f t="shared" si="4"/>
        <v>14750.2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[2]Slutanvändning!$N$764</f>
        <v>0</v>
      </c>
      <c r="C35" s="129">
        <f>[2]Slutanvändning!$N$765</f>
        <v>9</v>
      </c>
      <c r="D35" s="129">
        <f>[2]Slutanvändning!$N$758</f>
        <v>215741</v>
      </c>
      <c r="E35" s="109">
        <f>[2]Slutanvändning!$Q$759</f>
        <v>0</v>
      </c>
      <c r="F35" s="129">
        <f>[2]Slutanvändning!$N$760</f>
        <v>0</v>
      </c>
      <c r="G35" s="109">
        <f>[2]Slutanvändning!$N$761</f>
        <v>36521</v>
      </c>
      <c r="H35" s="129">
        <f>[2]Slutanvändning!$N$762</f>
        <v>0</v>
      </c>
      <c r="I35" s="109">
        <f>[2]Slutanvändning!$N$763</f>
        <v>0</v>
      </c>
      <c r="J35" s="109">
        <v>0</v>
      </c>
      <c r="K35" s="109">
        <f>[2]Slutanvändning!T759</f>
        <v>0</v>
      </c>
      <c r="L35" s="109">
        <f>[2]Slutanvändning!U759</f>
        <v>0</v>
      </c>
      <c r="M35" s="109"/>
      <c r="N35" s="109">
        <v>0</v>
      </c>
      <c r="O35" s="109">
        <v>0</v>
      </c>
      <c r="P35" s="109">
        <f>SUM(B35:N35)</f>
        <v>252271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[2]Slutanvändning!$N$773</f>
        <v>1817</v>
      </c>
      <c r="C36" s="129">
        <f>[2]Slutanvändning!$N$774</f>
        <v>47430</v>
      </c>
      <c r="D36" s="129">
        <f>[2]Slutanvändning!$N$767</f>
        <v>731</v>
      </c>
      <c r="E36" s="109">
        <f>[2]Slutanvändning!$Q$768</f>
        <v>0</v>
      </c>
      <c r="F36" s="129">
        <f>[2]Slutanvändning!$N$769</f>
        <v>0</v>
      </c>
      <c r="G36" s="109">
        <f>[2]Slutanvändning!$N$770</f>
        <v>0</v>
      </c>
      <c r="H36" s="129">
        <f>[2]Slutanvändning!$N$771</f>
        <v>0</v>
      </c>
      <c r="I36" s="109">
        <f>[2]Slutanvändning!$N$772</f>
        <v>0</v>
      </c>
      <c r="J36" s="109">
        <v>0</v>
      </c>
      <c r="K36" s="109">
        <f>[2]Slutanvändning!T768</f>
        <v>0</v>
      </c>
      <c r="L36" s="109">
        <f>[2]Slutanvändning!U768</f>
        <v>0</v>
      </c>
      <c r="M36" s="109"/>
      <c r="N36" s="109">
        <v>0</v>
      </c>
      <c r="O36" s="109">
        <v>0</v>
      </c>
      <c r="P36" s="109">
        <f t="shared" si="4"/>
        <v>49978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[2]Slutanvändning!$N$782</f>
        <v>76</v>
      </c>
      <c r="C37" s="129">
        <f>[2]Slutanvändning!$N$783</f>
        <v>95481</v>
      </c>
      <c r="D37" s="129">
        <f>[2]Slutanvändning!$N$776</f>
        <v>299</v>
      </c>
      <c r="E37" s="109">
        <f>[2]Slutanvändning!$Q$777</f>
        <v>0</v>
      </c>
      <c r="F37" s="129">
        <f>[2]Slutanvändning!$N$778</f>
        <v>0</v>
      </c>
      <c r="G37" s="109">
        <f>[2]Slutanvändning!$N$779</f>
        <v>0</v>
      </c>
      <c r="H37" s="129">
        <f>[2]Slutanvändning!$N$780</f>
        <v>36095</v>
      </c>
      <c r="I37" s="109">
        <f>[2]Slutanvändning!$N$781</f>
        <v>0</v>
      </c>
      <c r="J37" s="109">
        <v>0</v>
      </c>
      <c r="K37" s="109">
        <f>[2]Slutanvändning!T777</f>
        <v>0</v>
      </c>
      <c r="L37" s="109">
        <f>[2]Slutanvändning!U777</f>
        <v>0</v>
      </c>
      <c r="M37" s="109"/>
      <c r="N37" s="109">
        <v>0</v>
      </c>
      <c r="O37" s="109">
        <v>0</v>
      </c>
      <c r="P37" s="109">
        <f t="shared" si="4"/>
        <v>131951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[2]Slutanvändning!$N$791</f>
        <v>3460</v>
      </c>
      <c r="C38" s="118">
        <f>[2]Slutanvändning!$N$792</f>
        <v>4931</v>
      </c>
      <c r="D38" s="129">
        <f>[2]Slutanvändning!$N$785</f>
        <v>100</v>
      </c>
      <c r="E38" s="109">
        <f>[2]Slutanvändning!$Q$786</f>
        <v>0</v>
      </c>
      <c r="F38" s="129">
        <f>[2]Slutanvändning!$N$787</f>
        <v>0</v>
      </c>
      <c r="G38" s="109">
        <f>[2]Slutanvändning!$N$788</f>
        <v>0</v>
      </c>
      <c r="H38" s="129">
        <f>[2]Slutanvändning!$N$789</f>
        <v>0</v>
      </c>
      <c r="I38" s="109">
        <f>[2]Slutanvändning!$N$790</f>
        <v>0</v>
      </c>
      <c r="J38" s="109">
        <v>0</v>
      </c>
      <c r="K38" s="109">
        <f>[2]Slutanvändning!T786</f>
        <v>0</v>
      </c>
      <c r="L38" s="109">
        <f>[2]Slutanvändning!U786</f>
        <v>0</v>
      </c>
      <c r="M38" s="109"/>
      <c r="N38" s="109">
        <v>0</v>
      </c>
      <c r="O38" s="109">
        <v>0</v>
      </c>
      <c r="P38" s="142">
        <f t="shared" si="4"/>
        <v>8491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[2]Slutanvändning!$N$800</f>
        <v>0</v>
      </c>
      <c r="C39" s="129">
        <f>[2]Slutanvändning!$N$801</f>
        <v>828</v>
      </c>
      <c r="D39" s="129">
        <f>[2]Slutanvändning!$N$794</f>
        <v>0</v>
      </c>
      <c r="E39" s="109">
        <f>[2]Slutanvändning!$Q$795</f>
        <v>0</v>
      </c>
      <c r="F39" s="129">
        <f>[2]Slutanvändning!$N$796</f>
        <v>0</v>
      </c>
      <c r="G39" s="109">
        <f>[2]Slutanvändning!$N$797</f>
        <v>0</v>
      </c>
      <c r="H39" s="129">
        <f>[2]Slutanvändning!$N$798</f>
        <v>0</v>
      </c>
      <c r="I39" s="109">
        <f>[2]Slutanvändning!$N$799</f>
        <v>0</v>
      </c>
      <c r="J39" s="109">
        <v>0</v>
      </c>
      <c r="K39" s="109">
        <f>[2]Slutanvändning!T795</f>
        <v>0</v>
      </c>
      <c r="L39" s="109">
        <f>[2]Slutanvändning!U795</f>
        <v>0</v>
      </c>
      <c r="M39" s="109"/>
      <c r="N39" s="109">
        <v>0</v>
      </c>
      <c r="O39" s="109">
        <v>0</v>
      </c>
      <c r="P39" s="109">
        <f>SUM(B39:N39)</f>
        <v>828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8282</v>
      </c>
      <c r="C40" s="142">
        <f t="shared" ref="C40:O40" si="5">SUM(C32:C39)</f>
        <v>181261.2</v>
      </c>
      <c r="D40" s="142">
        <f t="shared" si="5"/>
        <v>227350</v>
      </c>
      <c r="E40" s="109">
        <f t="shared" si="5"/>
        <v>0</v>
      </c>
      <c r="F40" s="142">
        <f>SUM(F32:F39)</f>
        <v>4207.5666666666584</v>
      </c>
      <c r="G40" s="109">
        <f t="shared" si="5"/>
        <v>38421</v>
      </c>
      <c r="H40" s="142">
        <f t="shared" si="5"/>
        <v>40302.566666666658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2">
        <f>SUM(B40:N40)</f>
        <v>499824.33333333331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16 GWh</v>
      </c>
      <c r="T41" s="64"/>
    </row>
    <row r="42" spans="1:47">
      <c r="A42" s="46" t="s">
        <v>43</v>
      </c>
      <c r="B42" s="113">
        <f>B39+B38+B37</f>
        <v>3536</v>
      </c>
      <c r="C42" s="113">
        <f>C39+C38+C37</f>
        <v>101240</v>
      </c>
      <c r="D42" s="113">
        <f>D39+D38+D37</f>
        <v>399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36095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141270</v>
      </c>
      <c r="Q42" s="34"/>
      <c r="R42" s="41" t="s">
        <v>41</v>
      </c>
      <c r="S42" s="11" t="str">
        <f>ROUND(P42/1000,0) &amp;" GWh"</f>
        <v>141 GWh</v>
      </c>
      <c r="T42" s="42">
        <f>P42/P40</f>
        <v>0.2826393006076135</v>
      </c>
    </row>
    <row r="43" spans="1:47">
      <c r="A43" s="47" t="s">
        <v>45</v>
      </c>
      <c r="B43" s="115"/>
      <c r="C43" s="116">
        <f>C40+C24-C7+C46</f>
        <v>195762.09600000002</v>
      </c>
      <c r="D43" s="116">
        <f t="shared" ref="D43:O43" si="7">D11+D24+D40</f>
        <v>227420</v>
      </c>
      <c r="E43" s="116">
        <f t="shared" si="7"/>
        <v>0</v>
      </c>
      <c r="F43" s="116">
        <f t="shared" si="7"/>
        <v>4207.5666666666584</v>
      </c>
      <c r="G43" s="116">
        <f t="shared" si="7"/>
        <v>38421</v>
      </c>
      <c r="H43" s="116">
        <f t="shared" si="7"/>
        <v>50651.566666666658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516462.22933333332</v>
      </c>
      <c r="Q43" s="34"/>
      <c r="R43" s="41" t="s">
        <v>42</v>
      </c>
      <c r="S43" s="11" t="str">
        <f>ROUND(P36/1000,0) &amp;" GWh"</f>
        <v>50 GWh</v>
      </c>
      <c r="T43" s="63">
        <f>P36/P40</f>
        <v>9.9991130217082932E-2</v>
      </c>
    </row>
    <row r="44" spans="1:47">
      <c r="A44" s="47" t="s">
        <v>46</v>
      </c>
      <c r="B44" s="97"/>
      <c r="C44" s="104">
        <f>C43/$P$43</f>
        <v>0.37904436158418836</v>
      </c>
      <c r="D44" s="104">
        <f t="shared" ref="D44:P44" si="8">D43/$P$43</f>
        <v>0.44034197872235753</v>
      </c>
      <c r="E44" s="104">
        <f t="shared" si="8"/>
        <v>0</v>
      </c>
      <c r="F44" s="104">
        <f t="shared" si="8"/>
        <v>8.1469010272017875E-3</v>
      </c>
      <c r="G44" s="104">
        <f t="shared" si="8"/>
        <v>7.4392661878865965E-2</v>
      </c>
      <c r="H44" s="104">
        <f t="shared" si="8"/>
        <v>9.807409678738635E-2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15 GWh</v>
      </c>
      <c r="T44" s="42">
        <f>P34/P40</f>
        <v>2.951076811653161E-2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13 GWh</v>
      </c>
      <c r="T45" s="42">
        <f>P32/P40</f>
        <v>2.6311244017064663E-2</v>
      </c>
      <c r="U45" s="36"/>
    </row>
    <row r="46" spans="1:47">
      <c r="A46" s="48" t="s">
        <v>49</v>
      </c>
      <c r="B46" s="68">
        <f>B24-B40</f>
        <v>1171</v>
      </c>
      <c r="C46" s="68">
        <f>(C40+C24)*0.08</f>
        <v>14500.896000000001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28 GWh</v>
      </c>
      <c r="T46" s="63">
        <f>P33/P40</f>
        <v>5.6828232318954695E-2</v>
      </c>
      <c r="U46" s="36"/>
    </row>
    <row r="47" spans="1:47">
      <c r="A47" s="48" t="s">
        <v>51</v>
      </c>
      <c r="B47" s="71">
        <f>B46/B24</f>
        <v>0.12387601819528192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252 GWh</v>
      </c>
      <c r="T47" s="63">
        <f>P35/P40</f>
        <v>0.5047193247227526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500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4"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113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[2]Solceller!$C$32</f>
        <v>114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[2]Elproduktion!$N$1162</f>
        <v>0</v>
      </c>
      <c r="D7" s="109">
        <f>[2]Elproduktion!$N$1163</f>
        <v>0</v>
      </c>
      <c r="E7" s="109">
        <f>[2]Elproduktion!$Q$1164</f>
        <v>0</v>
      </c>
      <c r="F7" s="109">
        <f>[2]Elproduktion!$N$1165</f>
        <v>0</v>
      </c>
      <c r="G7" s="109">
        <f>[2]Elproduktion!$R$1166</f>
        <v>0</v>
      </c>
      <c r="H7" s="109">
        <f>[2]Elproduktion!$S$1167</f>
        <v>0</v>
      </c>
      <c r="I7" s="109">
        <f>[2]Elproduktion!$N$1168</f>
        <v>0</v>
      </c>
      <c r="J7" s="109">
        <f>[2]Elproduktion!$T$1166</f>
        <v>0</v>
      </c>
      <c r="K7" s="109">
        <f>[2]Elproduktion!U1164</f>
        <v>0</v>
      </c>
      <c r="L7" s="109">
        <f>[2]Elproduktion!V1164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[2]Elproduktion!$N$1170</f>
        <v>0</v>
      </c>
      <c r="D8" s="109">
        <f>[2]Elproduktion!$N$1171</f>
        <v>0</v>
      </c>
      <c r="E8" s="109">
        <f>[2]Elproduktion!$Q$1172</f>
        <v>0</v>
      </c>
      <c r="F8" s="109">
        <f>[2]Elproduktion!$N$1173</f>
        <v>0</v>
      </c>
      <c r="G8" s="109">
        <f>[2]Elproduktion!$R$1174</f>
        <v>0</v>
      </c>
      <c r="H8" s="109">
        <f>[2]Elproduktion!$S$1175</f>
        <v>0</v>
      </c>
      <c r="I8" s="109">
        <f>[2]Elproduktion!$N$1176</f>
        <v>0</v>
      </c>
      <c r="J8" s="109">
        <f>[2]Elproduktion!$T$1174</f>
        <v>0</v>
      </c>
      <c r="K8" s="109">
        <f>[2]Elproduktion!U1172</f>
        <v>0</v>
      </c>
      <c r="L8" s="109">
        <f>[2]Elproduktion!V1172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28">
        <f>[2]Elproduktion!$N$1178</f>
        <v>2050.9999999999995</v>
      </c>
      <c r="D9" s="109">
        <f>[2]Elproduktion!$N$1179</f>
        <v>0</v>
      </c>
      <c r="E9" s="109">
        <f>[2]Elproduktion!$Q$1180</f>
        <v>0</v>
      </c>
      <c r="F9" s="109">
        <f>[2]Elproduktion!$N$1181</f>
        <v>0</v>
      </c>
      <c r="G9" s="109">
        <f>[2]Elproduktion!$R$1182</f>
        <v>0</v>
      </c>
      <c r="H9" s="109">
        <f>[2]Elproduktion!$S$1183</f>
        <v>0</v>
      </c>
      <c r="I9" s="109">
        <f>[2]Elproduktion!$N$1184</f>
        <v>0</v>
      </c>
      <c r="J9" s="109">
        <f>[2]Elproduktion!$T$1182</f>
        <v>0</v>
      </c>
      <c r="K9" s="109">
        <f>[2]Elproduktion!U1180</f>
        <v>0</v>
      </c>
      <c r="L9" s="109">
        <f>[2]Elproduktion!V1180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29">
        <f>[2]Elproduktion!$N$1186</f>
        <v>0</v>
      </c>
      <c r="D10" s="109">
        <f>[2]Elproduktion!$N$1187</f>
        <v>0</v>
      </c>
      <c r="E10" s="109">
        <f>[2]Elproduktion!$Q$1188</f>
        <v>0</v>
      </c>
      <c r="F10" s="109">
        <f>[2]Elproduktion!$N$1189</f>
        <v>0</v>
      </c>
      <c r="G10" s="109">
        <f>[2]Elproduktion!$R$1190</f>
        <v>0</v>
      </c>
      <c r="H10" s="109">
        <f>[2]Elproduktion!$S$1191</f>
        <v>0</v>
      </c>
      <c r="I10" s="109">
        <f>[2]Elproduktion!$N$1192</f>
        <v>0</v>
      </c>
      <c r="J10" s="109">
        <f>[2]Elproduktion!$T$1190</f>
        <v>0</v>
      </c>
      <c r="K10" s="109">
        <f>[2]Elproduktion!U1188</f>
        <v>0</v>
      </c>
      <c r="L10" s="109">
        <f>[2]Elproduktion!V1188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38">
        <f>SUM(C5:C10)</f>
        <v>2164.9999999999995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1472 Tibro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[2]Fjärrvärmeproduktion!$N$1626</f>
        <v>0</v>
      </c>
      <c r="C18" s="109"/>
      <c r="D18" s="109">
        <f>[2]Fjärrvärmeproduktion!$N$1627</f>
        <v>0</v>
      </c>
      <c r="E18" s="109">
        <f>[2]Fjärrvärmeproduktion!$Q$1628</f>
        <v>0</v>
      </c>
      <c r="F18" s="109">
        <f>[2]Fjärrvärmeproduktion!$N$1629</f>
        <v>0</v>
      </c>
      <c r="G18" s="109">
        <f>[2]Fjärrvärmeproduktion!$R$1630</f>
        <v>0</v>
      </c>
      <c r="H18" s="109">
        <f>[2]Fjärrvärmeproduktion!$S$1631</f>
        <v>0</v>
      </c>
      <c r="I18" s="109">
        <f>[2]Fjärrvärmeproduktion!$N$1632</f>
        <v>0</v>
      </c>
      <c r="J18" s="109">
        <f>[2]Fjärrvärmeproduktion!$T$1630</f>
        <v>0</v>
      </c>
      <c r="K18" s="109">
        <f>[2]Fjärrvärmeproduktion!U1628</f>
        <v>0</v>
      </c>
      <c r="L18" s="109">
        <f>[2]Fjärrvärmeproduktion!V1628</f>
        <v>0</v>
      </c>
      <c r="M18" s="109">
        <f>[2]Fjärrvärmeproduktion!$W$1631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[2]Fjärrvärmeproduktion!$N$1634</f>
        <v>59760</v>
      </c>
      <c r="C19" s="109"/>
      <c r="D19" s="109">
        <f>[2]Fjärrvärmeproduktion!$N$1635</f>
        <v>119</v>
      </c>
      <c r="E19" s="109">
        <f>[2]Fjärrvärmeproduktion!$Q$1636</f>
        <v>0</v>
      </c>
      <c r="F19" s="109">
        <f>[2]Fjärrvärmeproduktion!$N$1637</f>
        <v>0</v>
      </c>
      <c r="G19" s="109">
        <f>[2]Fjärrvärmeproduktion!$R$1638</f>
        <v>0</v>
      </c>
      <c r="H19" s="109">
        <f>[2]Fjärrvärmeproduktion!$S$1639</f>
        <v>67745</v>
      </c>
      <c r="I19" s="109">
        <f>[2]Fjärrvärmeproduktion!$N$1640</f>
        <v>0</v>
      </c>
      <c r="J19" s="109">
        <f>[2]Fjärrvärmeproduktion!$T$1638</f>
        <v>0</v>
      </c>
      <c r="K19" s="109">
        <f>[2]Fjärrvärmeproduktion!U1636</f>
        <v>0</v>
      </c>
      <c r="L19" s="109">
        <f>[2]Fjärrvärmeproduktion!V1636</f>
        <v>0</v>
      </c>
      <c r="M19" s="109">
        <f>[2]Fjärrvärmeproduktion!$W$1639</f>
        <v>0</v>
      </c>
      <c r="N19" s="109"/>
      <c r="O19" s="109"/>
      <c r="P19" s="109">
        <f t="shared" ref="P19:P24" si="2">SUM(C19:O19)</f>
        <v>67864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[2]Fjärrvärmeproduktion!$N$1642</f>
        <v>0</v>
      </c>
      <c r="C20" s="109"/>
      <c r="D20" s="109">
        <f>[2]Fjärrvärmeproduktion!$N$1643</f>
        <v>0</v>
      </c>
      <c r="E20" s="109">
        <f>[2]Fjärrvärmeproduktion!$Q$1644</f>
        <v>0</v>
      </c>
      <c r="F20" s="109">
        <f>[2]Fjärrvärmeproduktion!$N$1645</f>
        <v>0</v>
      </c>
      <c r="G20" s="109">
        <f>[2]Fjärrvärmeproduktion!$R$1646</f>
        <v>0</v>
      </c>
      <c r="H20" s="109">
        <f>[2]Fjärrvärmeproduktion!$S$1647</f>
        <v>0</v>
      </c>
      <c r="I20" s="109">
        <f>[2]Fjärrvärmeproduktion!$N$1648</f>
        <v>0</v>
      </c>
      <c r="J20" s="109">
        <f>[2]Fjärrvärmeproduktion!$T$1646</f>
        <v>0</v>
      </c>
      <c r="K20" s="109">
        <f>[2]Fjärrvärmeproduktion!U1644</f>
        <v>0</v>
      </c>
      <c r="L20" s="109">
        <f>[2]Fjärrvärmeproduktion!V1644</f>
        <v>0</v>
      </c>
      <c r="M20" s="109">
        <f>[2]Fjärrvärmeproduktion!$W$1647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[2]Fjärrvärmeproduktion!$N$1650</f>
        <v>0</v>
      </c>
      <c r="C21" s="109"/>
      <c r="D21" s="109">
        <f>[2]Fjärrvärmeproduktion!$N$1651</f>
        <v>0</v>
      </c>
      <c r="E21" s="109">
        <f>[2]Fjärrvärmeproduktion!$Q$1652</f>
        <v>0</v>
      </c>
      <c r="F21" s="109">
        <f>[2]Fjärrvärmeproduktion!$N$1653</f>
        <v>0</v>
      </c>
      <c r="G21" s="109">
        <f>[2]Fjärrvärmeproduktion!$R$1654</f>
        <v>0</v>
      </c>
      <c r="H21" s="109">
        <f>[2]Fjärrvärmeproduktion!$S$1655</f>
        <v>0</v>
      </c>
      <c r="I21" s="109">
        <f>[2]Fjärrvärmeproduktion!$N$1656</f>
        <v>0</v>
      </c>
      <c r="J21" s="109">
        <f>[2]Fjärrvärmeproduktion!$T$1654</f>
        <v>0</v>
      </c>
      <c r="K21" s="109">
        <f>[2]Fjärrvärmeproduktion!U1652</f>
        <v>0</v>
      </c>
      <c r="L21" s="109">
        <f>[2]Fjärrvärmeproduktion!V1652</f>
        <v>0</v>
      </c>
      <c r="M21" s="109">
        <f>[2]Fjärrvärmeproduktion!$W$1655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[2]Fjärrvärmeproduktion!$N$1658</f>
        <v>0</v>
      </c>
      <c r="C22" s="109"/>
      <c r="D22" s="109">
        <f>[2]Fjärrvärmeproduktion!$N$1659</f>
        <v>0</v>
      </c>
      <c r="E22" s="109">
        <f>[2]Fjärrvärmeproduktion!$Q$1660</f>
        <v>0</v>
      </c>
      <c r="F22" s="109">
        <f>[2]Fjärrvärmeproduktion!$N$1661</f>
        <v>0</v>
      </c>
      <c r="G22" s="109">
        <f>[2]Fjärrvärmeproduktion!$R$1662</f>
        <v>0</v>
      </c>
      <c r="H22" s="109">
        <f>[2]Fjärrvärmeproduktion!$S$1663</f>
        <v>0</v>
      </c>
      <c r="I22" s="109">
        <f>[2]Fjärrvärmeproduktion!$N$1664</f>
        <v>0</v>
      </c>
      <c r="J22" s="109">
        <f>[2]Fjärrvärmeproduktion!$T$1662</f>
        <v>0</v>
      </c>
      <c r="K22" s="109">
        <f>[2]Fjärrvärmeproduktion!U1660</f>
        <v>0</v>
      </c>
      <c r="L22" s="109">
        <f>[2]Fjärrvärmeproduktion!V1660</f>
        <v>0</v>
      </c>
      <c r="M22" s="109">
        <f>[2]Fjärrvärmeproduktion!$W$1663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300 GWh</v>
      </c>
      <c r="T22" s="38"/>
      <c r="U22" s="36"/>
    </row>
    <row r="23" spans="1:34" ht="15.6">
      <c r="A23" s="5" t="s">
        <v>23</v>
      </c>
      <c r="B23" s="118">
        <f>[2]Fjärrvärmeproduktion!$N$1666</f>
        <v>0</v>
      </c>
      <c r="C23" s="109"/>
      <c r="D23" s="109">
        <f>[2]Fjärrvärmeproduktion!$N$1667</f>
        <v>0</v>
      </c>
      <c r="E23" s="109">
        <f>[2]Fjärrvärmeproduktion!$Q$1668</f>
        <v>0</v>
      </c>
      <c r="F23" s="109">
        <f>[2]Fjärrvärmeproduktion!$N$1669</f>
        <v>0</v>
      </c>
      <c r="G23" s="109">
        <f>[2]Fjärrvärmeproduktion!$R$1670</f>
        <v>0</v>
      </c>
      <c r="H23" s="109">
        <f>[2]Fjärrvärmeproduktion!$S$1671</f>
        <v>0</v>
      </c>
      <c r="I23" s="109">
        <f>[2]Fjärrvärmeproduktion!$N$1672</f>
        <v>0</v>
      </c>
      <c r="J23" s="109">
        <f>[2]Fjärrvärmeproduktion!$T$1670</f>
        <v>0</v>
      </c>
      <c r="K23" s="109">
        <f>[2]Fjärrvärmeproduktion!U1668</f>
        <v>0</v>
      </c>
      <c r="L23" s="109">
        <f>[2]Fjärrvärmeproduktion!V1668</f>
        <v>0</v>
      </c>
      <c r="M23" s="109">
        <f>[2]Fjärrvärmeproduktion!$W$1671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59760</v>
      </c>
      <c r="C24" s="109">
        <f t="shared" ref="C24:O24" si="3">SUM(C18:C23)</f>
        <v>0</v>
      </c>
      <c r="D24" s="109">
        <f t="shared" si="3"/>
        <v>119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67745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67864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111 GWh</v>
      </c>
      <c r="T25" s="42">
        <f>C$44</f>
        <v>0.36883994208653997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86 GWh</v>
      </c>
      <c r="T26" s="42">
        <f>D$44</f>
        <v>0.28579452315863474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1472 Tibro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13 GWh</v>
      </c>
      <c r="T29" s="42">
        <f>G$44</f>
        <v>4.306626614945426E-2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91 GWh</v>
      </c>
      <c r="T30" s="42">
        <f>H$44</f>
        <v>0.3022992686053711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[2]Slutanvändning!$N$2357</f>
        <v>0</v>
      </c>
      <c r="C32" s="129">
        <f>[2]Slutanvändning!$N$2358</f>
        <v>2523</v>
      </c>
      <c r="D32" s="129">
        <f>[2]Slutanvändning!$N$2351</f>
        <v>3722</v>
      </c>
      <c r="E32" s="109">
        <f>[2]Slutanvändning!$Q$2352</f>
        <v>0</v>
      </c>
      <c r="F32" s="109">
        <f>[2]Slutanvändning!$N$2353</f>
        <v>0</v>
      </c>
      <c r="G32" s="109">
        <f>[2]Slutanvändning!$N$2354</f>
        <v>864</v>
      </c>
      <c r="H32" s="129">
        <f>[2]Slutanvändning!$N$2355</f>
        <v>0</v>
      </c>
      <c r="I32" s="109">
        <f>[2]Slutanvändning!$N$2356</f>
        <v>0</v>
      </c>
      <c r="J32" s="109">
        <v>0</v>
      </c>
      <c r="K32" s="109">
        <f>[2]Slutanvändning!T2352</f>
        <v>0</v>
      </c>
      <c r="L32" s="109">
        <f>[2]Slutanvändning!U2352</f>
        <v>0</v>
      </c>
      <c r="M32" s="109"/>
      <c r="N32" s="109">
        <v>0</v>
      </c>
      <c r="O32" s="109">
        <v>0</v>
      </c>
      <c r="P32" s="109">
        <f t="shared" ref="P32:P38" si="4">SUM(B32:N32)</f>
        <v>7109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[2]Slutanvändning!$N$2366</f>
        <v>13233</v>
      </c>
      <c r="C33" s="118">
        <f>[2]Slutanvändning!$N$2367</f>
        <v>17261.121685653794</v>
      </c>
      <c r="D33" s="118">
        <f>[2]Slutanvändning!$N$2360</f>
        <v>392.42889908256882</v>
      </c>
      <c r="E33" s="109">
        <f>[2]Slutanvändning!$Q$2361</f>
        <v>0</v>
      </c>
      <c r="F33" s="109">
        <f>[2]Slutanvändning!$N$2362</f>
        <v>0</v>
      </c>
      <c r="G33" s="109">
        <f>[2]Slutanvändning!$N$2363</f>
        <v>0</v>
      </c>
      <c r="H33" s="118">
        <f>[2]Slutanvändning!$N$2364</f>
        <v>1357.4494152636355</v>
      </c>
      <c r="I33" s="109">
        <f>[2]Slutanvändning!$N$2365</f>
        <v>0</v>
      </c>
      <c r="J33" s="109">
        <v>0</v>
      </c>
      <c r="K33" s="109">
        <f>[2]Slutanvändning!T2361</f>
        <v>0</v>
      </c>
      <c r="L33" s="109">
        <f>[2]Slutanvändning!U2361</f>
        <v>0</v>
      </c>
      <c r="M33" s="109"/>
      <c r="N33" s="109">
        <v>0</v>
      </c>
      <c r="O33" s="109">
        <v>0</v>
      </c>
      <c r="P33" s="109">
        <f t="shared" si="4"/>
        <v>32244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[2]Slutanvändning!$N$2375</f>
        <v>0</v>
      </c>
      <c r="C34" s="129">
        <f>[2]Slutanvändning!$N$2376</f>
        <v>10198</v>
      </c>
      <c r="D34" s="129">
        <f>[2]Slutanvändning!$N$2369</f>
        <v>657</v>
      </c>
      <c r="E34" s="109">
        <f>[2]Slutanvändning!$Q$2370</f>
        <v>0</v>
      </c>
      <c r="F34" s="109">
        <f>[2]Slutanvändning!$N$2371</f>
        <v>0</v>
      </c>
      <c r="G34" s="109">
        <f>[2]Slutanvändning!$N$2372</f>
        <v>0</v>
      </c>
      <c r="H34" s="129">
        <f>[2]Slutanvändning!$N$2373</f>
        <v>0</v>
      </c>
      <c r="I34" s="109">
        <f>[2]Slutanvändning!$N$2374</f>
        <v>0</v>
      </c>
      <c r="J34" s="109">
        <v>0</v>
      </c>
      <c r="K34" s="109">
        <f>[2]Slutanvändning!T2370</f>
        <v>0</v>
      </c>
      <c r="L34" s="109">
        <f>[2]Slutanvändning!U2370</f>
        <v>0</v>
      </c>
      <c r="M34" s="109"/>
      <c r="N34" s="109">
        <v>0</v>
      </c>
      <c r="O34" s="109">
        <v>0</v>
      </c>
      <c r="P34" s="109">
        <f t="shared" si="4"/>
        <v>10855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[2]Slutanvändning!$N$2384</f>
        <v>0</v>
      </c>
      <c r="C35" s="129">
        <f>[2]Slutanvändning!$N$2385</f>
        <v>0</v>
      </c>
      <c r="D35" s="129">
        <f>[2]Slutanvändning!$N$2378</f>
        <v>80616</v>
      </c>
      <c r="E35" s="109">
        <f>[2]Slutanvändning!$Q$2379</f>
        <v>0</v>
      </c>
      <c r="F35" s="109">
        <f>[2]Slutanvändning!$N$2380</f>
        <v>0</v>
      </c>
      <c r="G35" s="109">
        <f>[2]Slutanvändning!$N$2381</f>
        <v>12047</v>
      </c>
      <c r="H35" s="129">
        <f>[2]Slutanvändning!$N$2382</f>
        <v>0</v>
      </c>
      <c r="I35" s="109">
        <f>[2]Slutanvändning!$N$2383</f>
        <v>0</v>
      </c>
      <c r="J35" s="109">
        <v>0</v>
      </c>
      <c r="K35" s="109">
        <f>[2]Slutanvändning!T2379</f>
        <v>0</v>
      </c>
      <c r="L35" s="109">
        <f>[2]Slutanvändning!U2379</f>
        <v>0</v>
      </c>
      <c r="M35" s="109"/>
      <c r="N35" s="109">
        <v>0</v>
      </c>
      <c r="O35" s="109">
        <v>0</v>
      </c>
      <c r="P35" s="109">
        <f>SUM(B35:N35)</f>
        <v>92663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[2]Slutanvändning!$N$2393</f>
        <v>3562</v>
      </c>
      <c r="C36" s="129">
        <f>[2]Slutanvändning!$N$2394</f>
        <v>19561</v>
      </c>
      <c r="D36" s="129">
        <f>[2]Slutanvändning!$N$2387</f>
        <v>103</v>
      </c>
      <c r="E36" s="109">
        <f>[2]Slutanvändning!$Q$2388</f>
        <v>0</v>
      </c>
      <c r="F36" s="109">
        <f>[2]Slutanvändning!$N$2389</f>
        <v>0</v>
      </c>
      <c r="G36" s="109">
        <f>[2]Slutanvändning!$N$2390</f>
        <v>0</v>
      </c>
      <c r="H36" s="129">
        <f>[2]Slutanvändning!$N$2391</f>
        <v>0</v>
      </c>
      <c r="I36" s="109">
        <f>[2]Slutanvändning!$N$2392</f>
        <v>0</v>
      </c>
      <c r="J36" s="109">
        <v>0</v>
      </c>
      <c r="K36" s="109">
        <f>[2]Slutanvändning!T2388</f>
        <v>0</v>
      </c>
      <c r="L36" s="109">
        <f>[2]Slutanvändning!U2388</f>
        <v>0</v>
      </c>
      <c r="M36" s="109"/>
      <c r="N36" s="109">
        <v>0</v>
      </c>
      <c r="O36" s="109">
        <v>0</v>
      </c>
      <c r="P36" s="109">
        <f t="shared" si="4"/>
        <v>23226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[2]Slutanvändning!$N$2402</f>
        <v>330</v>
      </c>
      <c r="C37" s="129">
        <f>[2]Slutanvändning!$N$2403</f>
        <v>45801</v>
      </c>
      <c r="D37" s="129">
        <f>[2]Slutanvändning!$N$2396</f>
        <v>70</v>
      </c>
      <c r="E37" s="109">
        <f>[2]Slutanvändning!$Q$2397</f>
        <v>0</v>
      </c>
      <c r="F37" s="109">
        <f>[2]Slutanvändning!$N$2398</f>
        <v>0</v>
      </c>
      <c r="G37" s="109">
        <f>[2]Slutanvändning!$N$2399</f>
        <v>0</v>
      </c>
      <c r="H37" s="129">
        <f>[2]Slutanvändning!$N$2400</f>
        <v>21525</v>
      </c>
      <c r="I37" s="109">
        <f>[2]Slutanvändning!$N$2401</f>
        <v>0</v>
      </c>
      <c r="J37" s="109">
        <v>0</v>
      </c>
      <c r="K37" s="109">
        <f>[2]Slutanvändning!T2397</f>
        <v>0</v>
      </c>
      <c r="L37" s="109">
        <f>[2]Slutanvändning!U2397</f>
        <v>0</v>
      </c>
      <c r="M37" s="109"/>
      <c r="N37" s="109">
        <v>0</v>
      </c>
      <c r="O37" s="109">
        <v>0</v>
      </c>
      <c r="P37" s="109">
        <f t="shared" si="4"/>
        <v>67726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[2]Slutanvändning!$N$2411</f>
        <v>0</v>
      </c>
      <c r="C38" s="129">
        <f>[2]Slutanvändning!$N$2412</f>
        <v>3435</v>
      </c>
      <c r="D38" s="129">
        <f>[2]Slutanvändning!$N$2405</f>
        <v>0</v>
      </c>
      <c r="E38" s="109">
        <f>[2]Slutanvändning!$Q$2406</f>
        <v>0</v>
      </c>
      <c r="F38" s="109">
        <f>[2]Slutanvändning!$N$2407</f>
        <v>0</v>
      </c>
      <c r="G38" s="109">
        <f>[2]Slutanvändning!$N$2408</f>
        <v>0</v>
      </c>
      <c r="H38" s="129">
        <f>[2]Slutanvändning!$N$2409</f>
        <v>0</v>
      </c>
      <c r="I38" s="109">
        <f>[2]Slutanvändning!$N$2410</f>
        <v>0</v>
      </c>
      <c r="J38" s="109">
        <v>0</v>
      </c>
      <c r="K38" s="109">
        <f>[2]Slutanvändning!T2406</f>
        <v>0</v>
      </c>
      <c r="L38" s="109">
        <f>[2]Slutanvändning!U2406</f>
        <v>0</v>
      </c>
      <c r="M38" s="109"/>
      <c r="N38" s="109">
        <v>0</v>
      </c>
      <c r="O38" s="109">
        <v>0</v>
      </c>
      <c r="P38" s="109">
        <f t="shared" si="4"/>
        <v>3435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[2]Slutanvändning!$N$2420</f>
        <v>0</v>
      </c>
      <c r="C39" s="129">
        <f>[2]Slutanvändning!$N$2421</f>
        <v>3606</v>
      </c>
      <c r="D39" s="129">
        <f>[2]Slutanvändning!$N$2414</f>
        <v>0</v>
      </c>
      <c r="E39" s="109">
        <f>[2]Slutanvändning!$Q$2415</f>
        <v>0</v>
      </c>
      <c r="F39" s="109">
        <f>[2]Slutanvändning!$N$2416</f>
        <v>0</v>
      </c>
      <c r="G39" s="109">
        <f>[2]Slutanvändning!$N$2417</f>
        <v>0</v>
      </c>
      <c r="H39" s="129">
        <f>[2]Slutanvändning!$N$2418</f>
        <v>0</v>
      </c>
      <c r="I39" s="109">
        <f>[2]Slutanvändning!$N$2419</f>
        <v>0</v>
      </c>
      <c r="J39" s="109">
        <v>0</v>
      </c>
      <c r="K39" s="109">
        <f>[2]Slutanvändning!T2415</f>
        <v>0</v>
      </c>
      <c r="L39" s="109">
        <f>[2]Slutanvändning!U2415</f>
        <v>0</v>
      </c>
      <c r="M39" s="109"/>
      <c r="N39" s="109">
        <v>0</v>
      </c>
      <c r="O39" s="109">
        <v>0</v>
      </c>
      <c r="P39" s="109">
        <f>SUM(B39:N39)</f>
        <v>3606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17125</v>
      </c>
      <c r="C40" s="142">
        <f t="shared" ref="C40:O40" si="5">SUM(C32:C39)</f>
        <v>102385.12168565379</v>
      </c>
      <c r="D40" s="142">
        <f t="shared" si="5"/>
        <v>85560.428899082573</v>
      </c>
      <c r="E40" s="109">
        <f t="shared" si="5"/>
        <v>0</v>
      </c>
      <c r="F40" s="109">
        <f>SUM(F32:F39)</f>
        <v>0</v>
      </c>
      <c r="G40" s="109">
        <f t="shared" si="5"/>
        <v>12911</v>
      </c>
      <c r="H40" s="142">
        <f t="shared" si="5"/>
        <v>22882.449415263636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240864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51 GWh</v>
      </c>
      <c r="T41" s="64"/>
    </row>
    <row r="42" spans="1:47">
      <c r="A42" s="46" t="s">
        <v>43</v>
      </c>
      <c r="B42" s="113">
        <f>B39+B38+B37</f>
        <v>330</v>
      </c>
      <c r="C42" s="113">
        <f>C39+C38+C37</f>
        <v>52842</v>
      </c>
      <c r="D42" s="113">
        <f>D39+D38+D37</f>
        <v>70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21525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74767</v>
      </c>
      <c r="Q42" s="34"/>
      <c r="R42" s="41" t="s">
        <v>41</v>
      </c>
      <c r="S42" s="11" t="str">
        <f>ROUND(P42/1000,0) &amp;" GWh"</f>
        <v>75 GWh</v>
      </c>
      <c r="T42" s="42">
        <f>P42/P40</f>
        <v>0.31041168460209911</v>
      </c>
    </row>
    <row r="43" spans="1:47">
      <c r="A43" s="47" t="s">
        <v>45</v>
      </c>
      <c r="B43" s="115"/>
      <c r="C43" s="116">
        <f>C40+C24-C7+C46</f>
        <v>110575.93142050609</v>
      </c>
      <c r="D43" s="116">
        <f t="shared" ref="D43:O43" si="7">D11+D24+D40</f>
        <v>85679.428899082573</v>
      </c>
      <c r="E43" s="116">
        <f t="shared" si="7"/>
        <v>0</v>
      </c>
      <c r="F43" s="116">
        <f t="shared" si="7"/>
        <v>0</v>
      </c>
      <c r="G43" s="116">
        <f t="shared" si="7"/>
        <v>12911</v>
      </c>
      <c r="H43" s="116">
        <f t="shared" si="7"/>
        <v>90627.449415263633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299793.80973485229</v>
      </c>
      <c r="Q43" s="34"/>
      <c r="R43" s="41" t="s">
        <v>42</v>
      </c>
      <c r="S43" s="11" t="str">
        <f>ROUND(P36/1000,0) &amp;" GWh"</f>
        <v>23 GWh</v>
      </c>
      <c r="T43" s="63">
        <f>P36/P40</f>
        <v>9.6427859705061778E-2</v>
      </c>
    </row>
    <row r="44" spans="1:47">
      <c r="A44" s="47" t="s">
        <v>46</v>
      </c>
      <c r="B44" s="97"/>
      <c r="C44" s="104">
        <f>C43/$P$43</f>
        <v>0.36883994208653997</v>
      </c>
      <c r="D44" s="104">
        <f t="shared" ref="D44:P44" si="8">D43/$P$43</f>
        <v>0.28579452315863474</v>
      </c>
      <c r="E44" s="104">
        <f t="shared" si="8"/>
        <v>0</v>
      </c>
      <c r="F44" s="104">
        <f t="shared" si="8"/>
        <v>0</v>
      </c>
      <c r="G44" s="104">
        <f t="shared" si="8"/>
        <v>4.306626614945426E-2</v>
      </c>
      <c r="H44" s="104">
        <f t="shared" si="8"/>
        <v>0.3022992686053711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11 GWh</v>
      </c>
      <c r="T44" s="42">
        <f>P34/P40</f>
        <v>4.5066925734024182E-2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7 GWh</v>
      </c>
      <c r="T45" s="42">
        <f>P32/P40</f>
        <v>2.951458084230105E-2</v>
      </c>
      <c r="U45" s="36"/>
    </row>
    <row r="46" spans="1:47">
      <c r="A46" s="48" t="s">
        <v>49</v>
      </c>
      <c r="B46" s="68">
        <f>B24-B40</f>
        <v>42635</v>
      </c>
      <c r="C46" s="68">
        <f>(C40+C24)*0.08</f>
        <v>8190.8097348523033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32 GWh</v>
      </c>
      <c r="T46" s="63">
        <f>P33/P40</f>
        <v>0.1338680749302511</v>
      </c>
      <c r="U46" s="36"/>
    </row>
    <row r="47" spans="1:47">
      <c r="A47" s="48" t="s">
        <v>51</v>
      </c>
      <c r="B47" s="71">
        <f>B46/B24</f>
        <v>0.71343708165997322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93 GWh</v>
      </c>
      <c r="T47" s="63">
        <f>P35/P40</f>
        <v>0.38471087418626276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241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4"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114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46">
        <f>[2]Solceller!$C$51</f>
        <v>213.75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0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[2]Elproduktion!$N$1922</f>
        <v>8690</v>
      </c>
      <c r="D7" s="109">
        <f>[2]Elproduktion!$N$1923</f>
        <v>0</v>
      </c>
      <c r="E7" s="109">
        <f>[2]Elproduktion!$Q$1924</f>
        <v>0</v>
      </c>
      <c r="F7" s="109">
        <f>[2]Elproduktion!$N$1925</f>
        <v>0</v>
      </c>
      <c r="G7" s="109">
        <f>[2]Elproduktion!$R$1926</f>
        <v>0</v>
      </c>
      <c r="H7" s="109">
        <f>[2]Elproduktion!$S$1927</f>
        <v>0</v>
      </c>
      <c r="I7" s="109">
        <f>[2]Elproduktion!$N$1928</f>
        <v>0</v>
      </c>
      <c r="J7" s="109">
        <f>[2]Elproduktion!$T$1926</f>
        <v>0</v>
      </c>
      <c r="K7" s="109">
        <f>[2]Elproduktion!U1924</f>
        <v>0</v>
      </c>
      <c r="L7" s="109">
        <f>[2]Elproduktion!V1924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[2]Elproduktion!$N$1930</f>
        <v>0</v>
      </c>
      <c r="D8" s="109">
        <f>[2]Elproduktion!$N$1931</f>
        <v>0</v>
      </c>
      <c r="E8" s="109">
        <f>[2]Elproduktion!$Q$1932</f>
        <v>0</v>
      </c>
      <c r="F8" s="109">
        <f>[2]Elproduktion!$N$1933</f>
        <v>0</v>
      </c>
      <c r="G8" s="109">
        <f>[2]Elproduktion!$R$1934</f>
        <v>0</v>
      </c>
      <c r="H8" s="109">
        <f>[2]Elproduktion!$S$1935</f>
        <v>0</v>
      </c>
      <c r="I8" s="109">
        <f>[2]Elproduktion!$N$1936</f>
        <v>0</v>
      </c>
      <c r="J8" s="109">
        <f>[2]Elproduktion!$T$1934</f>
        <v>0</v>
      </c>
      <c r="K8" s="109">
        <f>[2]Elproduktion!U1932</f>
        <v>0</v>
      </c>
      <c r="L8" s="109">
        <f>[2]Elproduktion!V1932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12">
        <f>[2]Elproduktion!$N$1938</f>
        <v>3565</v>
      </c>
      <c r="D9" s="109">
        <f>[2]Elproduktion!$N$1939</f>
        <v>0</v>
      </c>
      <c r="E9" s="109">
        <f>[2]Elproduktion!$Q$1940</f>
        <v>0</v>
      </c>
      <c r="F9" s="109">
        <f>[2]Elproduktion!$N$1941</f>
        <v>0</v>
      </c>
      <c r="G9" s="109">
        <f>[2]Elproduktion!$R$1942</f>
        <v>0</v>
      </c>
      <c r="H9" s="109">
        <f>[2]Elproduktion!$S$1943</f>
        <v>0</v>
      </c>
      <c r="I9" s="109">
        <f>[2]Elproduktion!$N$1944</f>
        <v>0</v>
      </c>
      <c r="J9" s="109">
        <f>[2]Elproduktion!$T$1942</f>
        <v>0</v>
      </c>
      <c r="K9" s="109">
        <f>[2]Elproduktion!U1940</f>
        <v>0</v>
      </c>
      <c r="L9" s="109">
        <f>[2]Elproduktion!V1940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29">
        <f>[2]Elproduktion!$N$1946</f>
        <v>3797</v>
      </c>
      <c r="D10" s="109">
        <f>[2]Elproduktion!$N$1947</f>
        <v>0</v>
      </c>
      <c r="E10" s="109">
        <f>[2]Elproduktion!$Q$1948</f>
        <v>0</v>
      </c>
      <c r="F10" s="109">
        <f>[2]Elproduktion!$N$1949</f>
        <v>0</v>
      </c>
      <c r="G10" s="109">
        <f>[2]Elproduktion!$R$1950</f>
        <v>0</v>
      </c>
      <c r="H10" s="109">
        <f>[2]Elproduktion!$S$1951</f>
        <v>0</v>
      </c>
      <c r="I10" s="109">
        <f>[2]Elproduktion!$N$1952</f>
        <v>0</v>
      </c>
      <c r="J10" s="109">
        <f>[2]Elproduktion!$T$1950</f>
        <v>0</v>
      </c>
      <c r="K10" s="109">
        <f>[2]Elproduktion!U1948</f>
        <v>0</v>
      </c>
      <c r="L10" s="109">
        <f>[2]Elproduktion!V1948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46">
        <f>SUM(C5:C10)</f>
        <v>16265.75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>SUM(D11:O11)</f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1498 Tidaholm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[2]Fjärrvärmeproduktion!$N$2690</f>
        <v>58558</v>
      </c>
      <c r="C18" s="109"/>
      <c r="D18" s="109">
        <f>[2]Fjärrvärmeproduktion!$N$2691</f>
        <v>109</v>
      </c>
      <c r="E18" s="109">
        <f>[2]Fjärrvärmeproduktion!$Q$2692</f>
        <v>0</v>
      </c>
      <c r="F18" s="109">
        <f>[2]Fjärrvärmeproduktion!$N$2693</f>
        <v>0</v>
      </c>
      <c r="G18" s="109">
        <f>[2]Fjärrvärmeproduktion!$R$2694</f>
        <v>0</v>
      </c>
      <c r="H18" s="109">
        <f>[2]Fjärrvärmeproduktion!$S$2695</f>
        <v>28558</v>
      </c>
      <c r="I18" s="109">
        <f>[2]Fjärrvärmeproduktion!$N$2696</f>
        <v>0</v>
      </c>
      <c r="J18" s="109">
        <f>[2]Fjärrvärmeproduktion!$T$2694</f>
        <v>0</v>
      </c>
      <c r="K18" s="109">
        <f>[2]Fjärrvärmeproduktion!U2692</f>
        <v>0</v>
      </c>
      <c r="L18" s="109">
        <f>[2]Fjärrvärmeproduktion!V2692</f>
        <v>0</v>
      </c>
      <c r="M18" s="109">
        <f>[2]Fjärrvärmeproduktion!$W$2695</f>
        <v>26006</v>
      </c>
      <c r="N18" s="109"/>
      <c r="O18" s="109"/>
      <c r="P18" s="109">
        <f>SUM(C18:O18)</f>
        <v>54673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[2]Fjärrvärmeproduktion!$N$2698</f>
        <v>0</v>
      </c>
      <c r="C19" s="109"/>
      <c r="D19" s="109">
        <f>[2]Fjärrvärmeproduktion!$N$2699</f>
        <v>0</v>
      </c>
      <c r="E19" s="109">
        <f>[2]Fjärrvärmeproduktion!$Q$2700</f>
        <v>0</v>
      </c>
      <c r="F19" s="109">
        <f>[2]Fjärrvärmeproduktion!$N$2701</f>
        <v>0</v>
      </c>
      <c r="G19" s="109">
        <f>[2]Fjärrvärmeproduktion!$R$2702</f>
        <v>0</v>
      </c>
      <c r="H19" s="109">
        <f>[2]Fjärrvärmeproduktion!$S$2703</f>
        <v>0</v>
      </c>
      <c r="I19" s="109">
        <f>[2]Fjärrvärmeproduktion!$N$2704</f>
        <v>0</v>
      </c>
      <c r="J19" s="109">
        <f>[2]Fjärrvärmeproduktion!$T$2702</f>
        <v>0</v>
      </c>
      <c r="K19" s="109">
        <f>[2]Fjärrvärmeproduktion!U2700</f>
        <v>0</v>
      </c>
      <c r="L19" s="109">
        <f>[2]Fjärrvärmeproduktion!V2700</f>
        <v>0</v>
      </c>
      <c r="M19" s="109">
        <f>[2]Fjärrvärmeproduktion!$W$2703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[2]Fjärrvärmeproduktion!$N$2706</f>
        <v>0</v>
      </c>
      <c r="C20" s="109"/>
      <c r="D20" s="109">
        <f>[2]Fjärrvärmeproduktion!$N$2707</f>
        <v>0</v>
      </c>
      <c r="E20" s="109">
        <f>[2]Fjärrvärmeproduktion!$Q$2708</f>
        <v>0</v>
      </c>
      <c r="F20" s="109">
        <f>[2]Fjärrvärmeproduktion!$N$2709</f>
        <v>0</v>
      </c>
      <c r="G20" s="109">
        <f>[2]Fjärrvärmeproduktion!$R$2710</f>
        <v>0</v>
      </c>
      <c r="H20" s="109">
        <f>[2]Fjärrvärmeproduktion!$S$2711</f>
        <v>0</v>
      </c>
      <c r="I20" s="109">
        <f>[2]Fjärrvärmeproduktion!$N$2712</f>
        <v>0</v>
      </c>
      <c r="J20" s="109">
        <f>[2]Fjärrvärmeproduktion!$T$2710</f>
        <v>0</v>
      </c>
      <c r="K20" s="109">
        <f>[2]Fjärrvärmeproduktion!U2708</f>
        <v>0</v>
      </c>
      <c r="L20" s="109">
        <f>[2]Fjärrvärmeproduktion!V2708</f>
        <v>0</v>
      </c>
      <c r="M20" s="109">
        <f>[2]Fjärrvärmeproduktion!$W$2711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[2]Fjärrvärmeproduktion!$N$2714</f>
        <v>0</v>
      </c>
      <c r="C21" s="109"/>
      <c r="D21" s="109">
        <f>[2]Fjärrvärmeproduktion!$N$2715</f>
        <v>0</v>
      </c>
      <c r="E21" s="109">
        <f>[2]Fjärrvärmeproduktion!$Q$2716</f>
        <v>0</v>
      </c>
      <c r="F21" s="109">
        <f>[2]Fjärrvärmeproduktion!$N$2717</f>
        <v>0</v>
      </c>
      <c r="G21" s="109">
        <f>[2]Fjärrvärmeproduktion!$R$2718</f>
        <v>0</v>
      </c>
      <c r="H21" s="109">
        <f>[2]Fjärrvärmeproduktion!$S$2719</f>
        <v>0</v>
      </c>
      <c r="I21" s="109">
        <f>[2]Fjärrvärmeproduktion!$N$2720</f>
        <v>0</v>
      </c>
      <c r="J21" s="109">
        <f>[2]Fjärrvärmeproduktion!$T$2718</f>
        <v>0</v>
      </c>
      <c r="K21" s="109">
        <f>[2]Fjärrvärmeproduktion!U2716</f>
        <v>0</v>
      </c>
      <c r="L21" s="109">
        <f>[2]Fjärrvärmeproduktion!V2716</f>
        <v>0</v>
      </c>
      <c r="M21" s="109">
        <f>[2]Fjärrvärmeproduktion!$W$2719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[2]Fjärrvärmeproduktion!$N$2722</f>
        <v>0</v>
      </c>
      <c r="C22" s="109"/>
      <c r="D22" s="109">
        <f>[2]Fjärrvärmeproduktion!$N$2723</f>
        <v>0</v>
      </c>
      <c r="E22" s="109">
        <f>[2]Fjärrvärmeproduktion!$Q$2724</f>
        <v>0</v>
      </c>
      <c r="F22" s="109">
        <f>[2]Fjärrvärmeproduktion!$N$2725</f>
        <v>0</v>
      </c>
      <c r="G22" s="109">
        <f>[2]Fjärrvärmeproduktion!$R$2726</f>
        <v>0</v>
      </c>
      <c r="H22" s="109">
        <f>[2]Fjärrvärmeproduktion!$S$2727</f>
        <v>0</v>
      </c>
      <c r="I22" s="109">
        <f>[2]Fjärrvärmeproduktion!$N$2728</f>
        <v>0</v>
      </c>
      <c r="J22" s="109">
        <f>[2]Fjärrvärmeproduktion!$T$2726</f>
        <v>0</v>
      </c>
      <c r="K22" s="109">
        <f>[2]Fjärrvärmeproduktion!U2724</f>
        <v>0</v>
      </c>
      <c r="L22" s="109">
        <f>[2]Fjärrvärmeproduktion!V2724</f>
        <v>0</v>
      </c>
      <c r="M22" s="109">
        <f>[2]Fjärrvärmeproduktion!$W$2727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328 GWh</v>
      </c>
      <c r="T22" s="38"/>
      <c r="U22" s="36"/>
    </row>
    <row r="23" spans="1:34" ht="15.6">
      <c r="A23" s="5" t="s">
        <v>23</v>
      </c>
      <c r="B23" s="118">
        <f>[2]Fjärrvärmeproduktion!$N$2730</f>
        <v>0</v>
      </c>
      <c r="C23" s="109"/>
      <c r="D23" s="109">
        <f>[2]Fjärrvärmeproduktion!$N$2731</f>
        <v>0</v>
      </c>
      <c r="E23" s="109">
        <f>[2]Fjärrvärmeproduktion!$Q$2732</f>
        <v>0</v>
      </c>
      <c r="F23" s="109">
        <f>[2]Fjärrvärmeproduktion!$N$2733</f>
        <v>0</v>
      </c>
      <c r="G23" s="109">
        <f>[2]Fjärrvärmeproduktion!$R$2734</f>
        <v>0</v>
      </c>
      <c r="H23" s="109">
        <f>[2]Fjärrvärmeproduktion!$S$2735</f>
        <v>0</v>
      </c>
      <c r="I23" s="109">
        <f>[2]Fjärrvärmeproduktion!$N$2736</f>
        <v>0</v>
      </c>
      <c r="J23" s="109">
        <f>[2]Fjärrvärmeproduktion!$T$2734</f>
        <v>0</v>
      </c>
      <c r="K23" s="109">
        <f>[2]Fjärrvärmeproduktion!U2732</f>
        <v>0</v>
      </c>
      <c r="L23" s="109">
        <f>[2]Fjärrvärmeproduktion!V2732</f>
        <v>0</v>
      </c>
      <c r="M23" s="109">
        <f>[2]Fjärrvärmeproduktion!$W$2735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58558</v>
      </c>
      <c r="C24" s="109">
        <f t="shared" ref="C24:O24" si="3">SUM(C18:C23)</f>
        <v>0</v>
      </c>
      <c r="D24" s="109">
        <f t="shared" si="3"/>
        <v>109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28558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26006</v>
      </c>
      <c r="N24" s="109">
        <f t="shared" si="3"/>
        <v>0</v>
      </c>
      <c r="O24" s="109">
        <f t="shared" si="3"/>
        <v>0</v>
      </c>
      <c r="P24" s="109">
        <f t="shared" si="2"/>
        <v>54673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131 GWh</v>
      </c>
      <c r="T25" s="42">
        <f>C$44</f>
        <v>0.39953198762955761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84 GWh</v>
      </c>
      <c r="T26" s="42">
        <f>D$44</f>
        <v>0.25568329114974608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8.2202508436945794E-5</v>
      </c>
      <c r="U28" s="36"/>
    </row>
    <row r="29" spans="1:34" ht="15.6">
      <c r="A29" s="79" t="str">
        <f>A2</f>
        <v>1498 Tidaholm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16 GWh</v>
      </c>
      <c r="T29" s="42">
        <f>G$44</f>
        <v>4.8621261471778678E-2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71 GWh</v>
      </c>
      <c r="T30" s="42">
        <f>H$44</f>
        <v>0.21690501892895428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[2]Slutanvändning!$N$3896</f>
        <v>0</v>
      </c>
      <c r="C32" s="129">
        <f>[2]Slutanvändning!$N$3897</f>
        <v>10123</v>
      </c>
      <c r="D32" s="129">
        <f>[2]Slutanvändning!$N$3890</f>
        <v>13301</v>
      </c>
      <c r="E32" s="109">
        <f>[2]Slutanvändning!$Q$3891</f>
        <v>0</v>
      </c>
      <c r="F32" s="129">
        <f>[2]Slutanvändning!$N$3892</f>
        <v>0</v>
      </c>
      <c r="G32" s="109">
        <f>[2]Slutanvändning!$N$3893</f>
        <v>3085</v>
      </c>
      <c r="H32" s="129">
        <f>[2]Slutanvändning!$N$3894</f>
        <v>0</v>
      </c>
      <c r="I32" s="109">
        <f>[2]Slutanvändning!$N$3895</f>
        <v>0</v>
      </c>
      <c r="J32" s="109">
        <v>0</v>
      </c>
      <c r="K32" s="109">
        <f>[2]Slutanvändning!T3891</f>
        <v>0</v>
      </c>
      <c r="L32" s="109">
        <f>[2]Slutanvändning!U3891</f>
        <v>0</v>
      </c>
      <c r="M32" s="109"/>
      <c r="N32" s="109">
        <v>0</v>
      </c>
      <c r="O32" s="109">
        <v>0</v>
      </c>
      <c r="P32" s="109">
        <f t="shared" ref="P32:P38" si="4">SUM(B32:N32)</f>
        <v>26509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[2]Slutanvändning!$N$3905</f>
        <v>19609</v>
      </c>
      <c r="C33" s="118">
        <f>[2]Slutanvändning!$N$3906</f>
        <v>37353.75</v>
      </c>
      <c r="D33" s="118">
        <f>[2]Slutanvändning!$N$3899</f>
        <v>297</v>
      </c>
      <c r="E33" s="109">
        <f>[2]Slutanvändning!$Q$3900</f>
        <v>0</v>
      </c>
      <c r="F33" s="118">
        <f>[2]Slutanvändning!$N$3901</f>
        <v>27</v>
      </c>
      <c r="G33" s="109">
        <f>[2]Slutanvändning!$N$3902</f>
        <v>0</v>
      </c>
      <c r="H33" s="118">
        <f>[2]Slutanvändning!$N$3903</f>
        <v>5</v>
      </c>
      <c r="I33" s="109">
        <f>[2]Slutanvändning!$N$3904</f>
        <v>0</v>
      </c>
      <c r="J33" s="109">
        <v>0</v>
      </c>
      <c r="K33" s="109">
        <f>[2]Slutanvändning!T3900</f>
        <v>0</v>
      </c>
      <c r="L33" s="109">
        <f>[2]Slutanvändning!U3900</f>
        <v>0</v>
      </c>
      <c r="M33" s="109"/>
      <c r="N33" s="109">
        <v>0</v>
      </c>
      <c r="O33" s="109">
        <v>0</v>
      </c>
      <c r="P33" s="142">
        <f t="shared" si="4"/>
        <v>57291.75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[2]Slutanvändning!$N$3914</f>
        <v>10925</v>
      </c>
      <c r="C34" s="129">
        <f>[2]Slutanvändning!$N$3915</f>
        <v>13886</v>
      </c>
      <c r="D34" s="129">
        <f>[2]Slutanvändning!$N$3908</f>
        <v>1044</v>
      </c>
      <c r="E34" s="109">
        <f>[2]Slutanvändning!$Q$3909</f>
        <v>0</v>
      </c>
      <c r="F34" s="129">
        <f>[2]Slutanvändning!$N$3910</f>
        <v>0</v>
      </c>
      <c r="G34" s="109">
        <f>[2]Slutanvändning!$N$3911</f>
        <v>0</v>
      </c>
      <c r="H34" s="129">
        <f>[2]Slutanvändning!$N$3912</f>
        <v>0</v>
      </c>
      <c r="I34" s="109">
        <f>[2]Slutanvändning!$N$3913</f>
        <v>0</v>
      </c>
      <c r="J34" s="109">
        <v>0</v>
      </c>
      <c r="K34" s="109">
        <f>[2]Slutanvändning!T3909</f>
        <v>0</v>
      </c>
      <c r="L34" s="109">
        <f>[2]Slutanvändning!U3909</f>
        <v>0</v>
      </c>
      <c r="M34" s="109"/>
      <c r="N34" s="109">
        <v>0</v>
      </c>
      <c r="O34" s="109">
        <v>0</v>
      </c>
      <c r="P34" s="109">
        <f t="shared" si="4"/>
        <v>25855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[2]Slutanvändning!$N$3923</f>
        <v>0</v>
      </c>
      <c r="C35" s="129">
        <f>[2]Slutanvändning!$N$3924</f>
        <v>232</v>
      </c>
      <c r="D35" s="129">
        <f>[2]Slutanvändning!$N$3917</f>
        <v>67814</v>
      </c>
      <c r="E35" s="109">
        <f>[2]Slutanvändning!$Q$3918</f>
        <v>0</v>
      </c>
      <c r="F35" s="129">
        <f>[2]Slutanvändning!$N$3919</f>
        <v>0</v>
      </c>
      <c r="G35" s="109">
        <f>[2]Slutanvändning!$N$3920</f>
        <v>12885</v>
      </c>
      <c r="H35" s="129">
        <f>[2]Slutanvändning!$N$3921</f>
        <v>0</v>
      </c>
      <c r="I35" s="109">
        <f>[2]Slutanvändning!$N$3922</f>
        <v>0</v>
      </c>
      <c r="J35" s="109">
        <v>0</v>
      </c>
      <c r="K35" s="109">
        <f>[2]Slutanvändning!T3918</f>
        <v>0</v>
      </c>
      <c r="L35" s="109">
        <f>[2]Slutanvändning!U3918</f>
        <v>0</v>
      </c>
      <c r="M35" s="109"/>
      <c r="N35" s="109">
        <v>0</v>
      </c>
      <c r="O35" s="109">
        <v>0</v>
      </c>
      <c r="P35" s="109">
        <f>SUM(B35:N35)</f>
        <v>80931</v>
      </c>
      <c r="Q35" s="33"/>
      <c r="R35" s="85" t="str">
        <f>M30</f>
        <v>RT-flis</v>
      </c>
      <c r="S35" s="61" t="str">
        <f>ROUND(M43/1000,0) &amp;" GWh"</f>
        <v>26 GWh</v>
      </c>
      <c r="T35" s="42">
        <f>M$44</f>
        <v>7.917623831152637E-2</v>
      </c>
      <c r="U35" s="36"/>
    </row>
    <row r="36" spans="1:47" ht="15.6">
      <c r="A36" s="5" t="s">
        <v>36</v>
      </c>
      <c r="B36" s="109">
        <f>[2]Slutanvändning!$N$3932</f>
        <v>2914</v>
      </c>
      <c r="C36" s="129">
        <f>[2]Slutanvändning!$N$3933</f>
        <v>19369</v>
      </c>
      <c r="D36" s="129">
        <f>[2]Slutanvändning!$N$3926</f>
        <v>1190</v>
      </c>
      <c r="E36" s="109">
        <f>[2]Slutanvändning!$Q$3927</f>
        <v>0</v>
      </c>
      <c r="F36" s="129">
        <f>[2]Slutanvändning!$N$3928</f>
        <v>0</v>
      </c>
      <c r="G36" s="109">
        <f>[2]Slutanvändning!$N$3929</f>
        <v>0</v>
      </c>
      <c r="H36" s="129">
        <f>[2]Slutanvändning!$N$3930</f>
        <v>0</v>
      </c>
      <c r="I36" s="109">
        <f>[2]Slutanvändning!$N$3931</f>
        <v>0</v>
      </c>
      <c r="J36" s="109">
        <v>0</v>
      </c>
      <c r="K36" s="109">
        <f>[2]Slutanvändning!T3927</f>
        <v>0</v>
      </c>
      <c r="L36" s="109">
        <f>[2]Slutanvändning!U3927</f>
        <v>0</v>
      </c>
      <c r="M36" s="109"/>
      <c r="N36" s="109">
        <v>0</v>
      </c>
      <c r="O36" s="109">
        <v>0</v>
      </c>
      <c r="P36" s="109">
        <f t="shared" si="4"/>
        <v>23473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[2]Slutanvändning!$N$3941</f>
        <v>1523</v>
      </c>
      <c r="C37" s="118">
        <f>[2]Slutanvändning!$N$3942</f>
        <v>38102</v>
      </c>
      <c r="D37" s="129">
        <f>[2]Slutanvändning!$N$3935</f>
        <v>226</v>
      </c>
      <c r="E37" s="109">
        <f>[2]Slutanvändning!$Q$3936</f>
        <v>0</v>
      </c>
      <c r="F37" s="129">
        <f>[2]Slutanvändning!$N$3937</f>
        <v>0</v>
      </c>
      <c r="G37" s="109">
        <f>[2]Slutanvändning!$N$3938</f>
        <v>0</v>
      </c>
      <c r="H37" s="118">
        <f>[2]Slutanvändning!$N$3939</f>
        <v>42681</v>
      </c>
      <c r="I37" s="109">
        <f>[2]Slutanvändning!$N$3940</f>
        <v>0</v>
      </c>
      <c r="J37" s="109">
        <v>0</v>
      </c>
      <c r="K37" s="109">
        <f>[2]Slutanvändning!T3936</f>
        <v>0</v>
      </c>
      <c r="L37" s="109">
        <f>[2]Slutanvändning!U3936</f>
        <v>0</v>
      </c>
      <c r="M37" s="109"/>
      <c r="N37" s="109">
        <v>0</v>
      </c>
      <c r="O37" s="109">
        <v>0</v>
      </c>
      <c r="P37" s="109">
        <f t="shared" si="4"/>
        <v>82532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[2]Slutanvändning!$N$3950</f>
        <v>17113</v>
      </c>
      <c r="C38" s="129">
        <f>[2]Slutanvändning!$N$3951</f>
        <v>7924</v>
      </c>
      <c r="D38" s="129">
        <f>[2]Slutanvändning!$N$3944</f>
        <v>0</v>
      </c>
      <c r="E38" s="109">
        <f>[2]Slutanvändning!$Q$3945</f>
        <v>0</v>
      </c>
      <c r="F38" s="129">
        <f>[2]Slutanvändning!$N$3946</f>
        <v>0</v>
      </c>
      <c r="G38" s="109">
        <f>[2]Slutanvändning!$N$3947</f>
        <v>0</v>
      </c>
      <c r="H38" s="129">
        <f>[2]Slutanvändning!$N$3948</f>
        <v>0</v>
      </c>
      <c r="I38" s="109">
        <f>[2]Slutanvändning!$N$3949</f>
        <v>0</v>
      </c>
      <c r="J38" s="109">
        <v>0</v>
      </c>
      <c r="K38" s="109">
        <f>[2]Slutanvändning!T3945</f>
        <v>0</v>
      </c>
      <c r="L38" s="109">
        <f>[2]Slutanvändning!U3945</f>
        <v>0</v>
      </c>
      <c r="M38" s="109"/>
      <c r="N38" s="109">
        <v>0</v>
      </c>
      <c r="O38" s="109">
        <v>0</v>
      </c>
      <c r="P38" s="109">
        <f t="shared" si="4"/>
        <v>25037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[2]Slutanvändning!$N$3959</f>
        <v>0</v>
      </c>
      <c r="C39" s="129">
        <f>[2]Slutanvändning!$N$3960</f>
        <v>2565</v>
      </c>
      <c r="D39" s="129">
        <f>[2]Slutanvändning!$N$3953</f>
        <v>0</v>
      </c>
      <c r="E39" s="109">
        <f>[2]Slutanvändning!$Q$3954</f>
        <v>0</v>
      </c>
      <c r="F39" s="129">
        <f>[2]Slutanvändning!$N$3955</f>
        <v>0</v>
      </c>
      <c r="G39" s="109">
        <f>[2]Slutanvändning!$N$3956</f>
        <v>0</v>
      </c>
      <c r="H39" s="129">
        <f>[2]Slutanvändning!$N$3957</f>
        <v>0</v>
      </c>
      <c r="I39" s="109">
        <f>[2]Slutanvändning!$N$3958</f>
        <v>0</v>
      </c>
      <c r="J39" s="109">
        <v>0</v>
      </c>
      <c r="K39" s="109">
        <f>[2]Slutanvändning!T3954</f>
        <v>0</v>
      </c>
      <c r="L39" s="109">
        <f>[2]Slutanvändning!U3954</f>
        <v>0</v>
      </c>
      <c r="M39" s="109"/>
      <c r="N39" s="109">
        <v>0</v>
      </c>
      <c r="O39" s="109">
        <v>0</v>
      </c>
      <c r="P39" s="109">
        <f>SUM(B39:N39)</f>
        <v>2565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52084</v>
      </c>
      <c r="C40" s="142">
        <f t="shared" ref="C40:O40" si="5">SUM(C32:C39)</f>
        <v>129554.75</v>
      </c>
      <c r="D40" s="142">
        <f t="shared" si="5"/>
        <v>83872</v>
      </c>
      <c r="E40" s="109">
        <f t="shared" si="5"/>
        <v>0</v>
      </c>
      <c r="F40" s="142">
        <f>SUM(F32:F39)</f>
        <v>27</v>
      </c>
      <c r="G40" s="109">
        <f t="shared" si="5"/>
        <v>15970</v>
      </c>
      <c r="H40" s="142">
        <f t="shared" si="5"/>
        <v>42686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2">
        <f>SUM(B40:N40)</f>
        <v>324193.75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17 GWh</v>
      </c>
      <c r="T41" s="64"/>
    </row>
    <row r="42" spans="1:47">
      <c r="A42" s="46" t="s">
        <v>43</v>
      </c>
      <c r="B42" s="113">
        <f>B39+B38+B37</f>
        <v>18636</v>
      </c>
      <c r="C42" s="113">
        <f>C39+C38+C37</f>
        <v>48591</v>
      </c>
      <c r="D42" s="113">
        <f>D39+D38+D37</f>
        <v>226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42681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110134</v>
      </c>
      <c r="Q42" s="34"/>
      <c r="R42" s="41" t="s">
        <v>41</v>
      </c>
      <c r="S42" s="11" t="str">
        <f>ROUND(P42/1000,0) &amp;" GWh"</f>
        <v>110 GWh</v>
      </c>
      <c r="T42" s="42">
        <f>P42/P40</f>
        <v>0.33971660465385284</v>
      </c>
    </row>
    <row r="43" spans="1:47">
      <c r="A43" s="47" t="s">
        <v>45</v>
      </c>
      <c r="B43" s="115"/>
      <c r="C43" s="116">
        <f>C40+C24-C7+C46</f>
        <v>131229.13</v>
      </c>
      <c r="D43" s="116">
        <f t="shared" ref="D43:O43" si="7">D11+D24+D40</f>
        <v>83981</v>
      </c>
      <c r="E43" s="116">
        <f t="shared" si="7"/>
        <v>0</v>
      </c>
      <c r="F43" s="116">
        <f t="shared" si="7"/>
        <v>27</v>
      </c>
      <c r="G43" s="116">
        <f t="shared" si="7"/>
        <v>15970</v>
      </c>
      <c r="H43" s="116">
        <f t="shared" si="7"/>
        <v>71244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26006</v>
      </c>
      <c r="N43" s="116">
        <f t="shared" si="7"/>
        <v>0</v>
      </c>
      <c r="O43" s="116">
        <f t="shared" si="7"/>
        <v>0</v>
      </c>
      <c r="P43" s="117">
        <f>SUM(C43:O43)</f>
        <v>328457.13</v>
      </c>
      <c r="Q43" s="34"/>
      <c r="R43" s="41" t="s">
        <v>42</v>
      </c>
      <c r="S43" s="11" t="str">
        <f>ROUND(P36/1000,0) &amp;" GWh"</f>
        <v>23 GWh</v>
      </c>
      <c r="T43" s="63">
        <f>P36/P40</f>
        <v>7.2404233579456731E-2</v>
      </c>
    </row>
    <row r="44" spans="1:47">
      <c r="A44" s="47" t="s">
        <v>46</v>
      </c>
      <c r="B44" s="136"/>
      <c r="C44" s="137">
        <f>C43/$P$43</f>
        <v>0.39953198762955761</v>
      </c>
      <c r="D44" s="137">
        <f t="shared" ref="D44:P44" si="8">D43/$P$43</f>
        <v>0.25568329114974608</v>
      </c>
      <c r="E44" s="137">
        <f t="shared" si="8"/>
        <v>0</v>
      </c>
      <c r="F44" s="137">
        <f t="shared" si="8"/>
        <v>8.2202508436945794E-5</v>
      </c>
      <c r="G44" s="137">
        <f t="shared" si="8"/>
        <v>4.8621261471778678E-2</v>
      </c>
      <c r="H44" s="137">
        <f t="shared" si="8"/>
        <v>0.21690501892895428</v>
      </c>
      <c r="I44" s="137">
        <f t="shared" si="8"/>
        <v>0</v>
      </c>
      <c r="J44" s="137">
        <f t="shared" si="8"/>
        <v>0</v>
      </c>
      <c r="K44" s="137">
        <f t="shared" si="8"/>
        <v>0</v>
      </c>
      <c r="L44" s="137">
        <f t="shared" si="8"/>
        <v>0</v>
      </c>
      <c r="M44" s="137">
        <f t="shared" si="8"/>
        <v>7.917623831152637E-2</v>
      </c>
      <c r="N44" s="137">
        <f t="shared" si="8"/>
        <v>0</v>
      </c>
      <c r="O44" s="137">
        <f t="shared" si="8"/>
        <v>0</v>
      </c>
      <c r="P44" s="137">
        <f t="shared" si="8"/>
        <v>1</v>
      </c>
      <c r="Q44" s="34"/>
      <c r="R44" s="41" t="s">
        <v>44</v>
      </c>
      <c r="S44" s="11" t="str">
        <f>ROUND(P34/1000,0) &amp;" GWh"</f>
        <v>26 GWh</v>
      </c>
      <c r="T44" s="42">
        <f>P34/P40</f>
        <v>7.9751691696709148E-2</v>
      </c>
      <c r="U44" s="36"/>
    </row>
    <row r="45" spans="1:47">
      <c r="A45" s="48"/>
      <c r="B45" s="129"/>
      <c r="C45" s="132"/>
      <c r="D45" s="132"/>
      <c r="E45" s="132"/>
      <c r="F45" s="133"/>
      <c r="G45" s="132"/>
      <c r="H45" s="132"/>
      <c r="I45" s="133"/>
      <c r="J45" s="132"/>
      <c r="K45" s="132"/>
      <c r="L45" s="132"/>
      <c r="M45" s="132"/>
      <c r="N45" s="133"/>
      <c r="O45" s="133"/>
      <c r="P45" s="133"/>
      <c r="Q45" s="34"/>
      <c r="R45" s="41" t="s">
        <v>31</v>
      </c>
      <c r="S45" s="11" t="str">
        <f>ROUND(P32/1000,0) &amp;" GWh"</f>
        <v>27 GWh</v>
      </c>
      <c r="T45" s="42">
        <f>P32/P40</f>
        <v>8.1769003874997595E-2</v>
      </c>
      <c r="U45" s="36"/>
    </row>
    <row r="46" spans="1:47">
      <c r="A46" s="48" t="s">
        <v>49</v>
      </c>
      <c r="B46" s="134">
        <f>B24-B40</f>
        <v>6474</v>
      </c>
      <c r="C46" s="134">
        <f>(C40+C24)*0.08</f>
        <v>10364.380000000001</v>
      </c>
      <c r="D46" s="132"/>
      <c r="E46" s="132"/>
      <c r="F46" s="133"/>
      <c r="G46" s="132"/>
      <c r="H46" s="132"/>
      <c r="I46" s="133"/>
      <c r="J46" s="132"/>
      <c r="K46" s="132"/>
      <c r="L46" s="132"/>
      <c r="M46" s="132"/>
      <c r="N46" s="133"/>
      <c r="O46" s="133"/>
      <c r="P46" s="135"/>
      <c r="Q46" s="34"/>
      <c r="R46" s="41" t="s">
        <v>47</v>
      </c>
      <c r="S46" s="11" t="str">
        <f>ROUND(P33/1000,0) &amp;" GWh"</f>
        <v>57 GWh</v>
      </c>
      <c r="T46" s="63">
        <f>P33/P40</f>
        <v>0.17672071099458272</v>
      </c>
      <c r="U46" s="36"/>
    </row>
    <row r="47" spans="1:47">
      <c r="A47" s="48" t="s">
        <v>51</v>
      </c>
      <c r="B47" s="71">
        <f>B46/B24</f>
        <v>0.11055705454421258</v>
      </c>
      <c r="C47" s="71">
        <f>C46/(C40+C24)</f>
        <v>0.08</v>
      </c>
      <c r="D47" s="132"/>
      <c r="E47" s="132"/>
      <c r="F47" s="133"/>
      <c r="G47" s="132"/>
      <c r="H47" s="132"/>
      <c r="I47" s="133"/>
      <c r="J47" s="132"/>
      <c r="K47" s="132"/>
      <c r="L47" s="132"/>
      <c r="M47" s="132"/>
      <c r="N47" s="133"/>
      <c r="O47" s="133"/>
      <c r="P47" s="133"/>
      <c r="Q47" s="34"/>
      <c r="R47" s="41" t="s">
        <v>48</v>
      </c>
      <c r="S47" s="11" t="str">
        <f>ROUND(P35/1000,0) &amp;" GWh"</f>
        <v>81 GWh</v>
      </c>
      <c r="T47" s="63">
        <f>P35/P40</f>
        <v>0.24963775520040099</v>
      </c>
    </row>
    <row r="48" spans="1:47" ht="15" thickBot="1">
      <c r="A48" s="13"/>
      <c r="B48" s="14"/>
      <c r="C48" s="15"/>
      <c r="D48" s="15"/>
      <c r="E48" s="15"/>
      <c r="F48" s="24"/>
      <c r="G48" s="15"/>
      <c r="H48" s="15"/>
      <c r="I48" s="24"/>
      <c r="J48" s="15"/>
      <c r="K48" s="15"/>
      <c r="L48" s="15"/>
      <c r="M48" s="15"/>
      <c r="N48" s="24"/>
      <c r="O48" s="24"/>
      <c r="P48" s="24"/>
      <c r="Q48" s="87"/>
      <c r="R48" s="69" t="s">
        <v>50</v>
      </c>
      <c r="S48" s="11" t="str">
        <f>ROUND(P40/1000,0) &amp;" GWh"</f>
        <v>324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1"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115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[2]Solceller!$C$8</f>
        <v>475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[2]Elproduktion!$N$202</f>
        <v>0</v>
      </c>
      <c r="D7" s="109">
        <f>[2]Elproduktion!$N$203</f>
        <v>0</v>
      </c>
      <c r="E7" s="109">
        <f>[2]Elproduktion!$Q$204</f>
        <v>0</v>
      </c>
      <c r="F7" s="109">
        <f>[2]Elproduktion!$N$205</f>
        <v>0</v>
      </c>
      <c r="G7" s="109">
        <f>[2]Elproduktion!$R$206</f>
        <v>0</v>
      </c>
      <c r="H7" s="109">
        <f>[2]Elproduktion!$S$207</f>
        <v>0</v>
      </c>
      <c r="I7" s="109">
        <f>[2]Elproduktion!$N$208</f>
        <v>0</v>
      </c>
      <c r="J7" s="109">
        <f>[2]Elproduktion!$T$206</f>
        <v>0</v>
      </c>
      <c r="K7" s="109">
        <f>[2]Elproduktion!U204</f>
        <v>0</v>
      </c>
      <c r="L7" s="109">
        <f>[2]Elproduktion!V204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[2]Elproduktion!$N$210</f>
        <v>0</v>
      </c>
      <c r="D8" s="109">
        <f>[2]Elproduktion!$N$211</f>
        <v>0</v>
      </c>
      <c r="E8" s="109">
        <f>[2]Elproduktion!$Q$212</f>
        <v>0</v>
      </c>
      <c r="F8" s="109">
        <f>[2]Elproduktion!$N$213</f>
        <v>0</v>
      </c>
      <c r="G8" s="109">
        <f>[2]Elproduktion!$R$214</f>
        <v>0</v>
      </c>
      <c r="H8" s="109">
        <f>[2]Elproduktion!$S$215</f>
        <v>0</v>
      </c>
      <c r="I8" s="109">
        <f>[2]Elproduktion!$N$216</f>
        <v>0</v>
      </c>
      <c r="J8" s="109">
        <f>[2]Elproduktion!$T$214</f>
        <v>0</v>
      </c>
      <c r="K8" s="109">
        <f>[2]Elproduktion!U212</f>
        <v>0</v>
      </c>
      <c r="L8" s="109">
        <f>[2]Elproduktion!V212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[2]Elproduktion!$N$218</f>
        <v>0</v>
      </c>
      <c r="D9" s="109">
        <f>[2]Elproduktion!$N$219</f>
        <v>0</v>
      </c>
      <c r="E9" s="109">
        <f>[2]Elproduktion!$Q$220</f>
        <v>0</v>
      </c>
      <c r="F9" s="109">
        <f>[2]Elproduktion!$N$221</f>
        <v>0</v>
      </c>
      <c r="G9" s="109">
        <f>[2]Elproduktion!$R$222</f>
        <v>0</v>
      </c>
      <c r="H9" s="109">
        <f>[2]Elproduktion!$S$223</f>
        <v>0</v>
      </c>
      <c r="I9" s="109">
        <f>[2]Elproduktion!$N$224</f>
        <v>0</v>
      </c>
      <c r="J9" s="109">
        <f>[2]Elproduktion!$T$222</f>
        <v>0</v>
      </c>
      <c r="K9" s="109">
        <f>[2]Elproduktion!U220</f>
        <v>0</v>
      </c>
      <c r="L9" s="109">
        <f>[2]Elproduktion!V220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[2]Elproduktion!$N$226</f>
        <v>4391</v>
      </c>
      <c r="D10" s="109">
        <f>[2]Elproduktion!$N$227</f>
        <v>0</v>
      </c>
      <c r="E10" s="109">
        <f>[2]Elproduktion!$Q$228</f>
        <v>0</v>
      </c>
      <c r="F10" s="109">
        <f>[2]Elproduktion!$N$229</f>
        <v>0</v>
      </c>
      <c r="G10" s="109">
        <f>[2]Elproduktion!$R$230</f>
        <v>0</v>
      </c>
      <c r="H10" s="109">
        <f>[2]Elproduktion!$S$231</f>
        <v>0</v>
      </c>
      <c r="I10" s="109">
        <f>[2]Elproduktion!$N$232</f>
        <v>0</v>
      </c>
      <c r="J10" s="109">
        <f>[2]Elproduktion!$T$230</f>
        <v>0</v>
      </c>
      <c r="K10" s="109">
        <f>[2]Elproduktion!U228</f>
        <v>0</v>
      </c>
      <c r="L10" s="109">
        <f>[2]Elproduktion!V228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4866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1419 Tjörn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9">
        <f>[2]Fjärrvärmeproduktion!$N$282</f>
        <v>0</v>
      </c>
      <c r="C18" s="109"/>
      <c r="D18" s="109">
        <f>[2]Fjärrvärmeproduktion!$N$283</f>
        <v>0</v>
      </c>
      <c r="E18" s="109">
        <f>[2]Fjärrvärmeproduktion!$Q$284</f>
        <v>0</v>
      </c>
      <c r="F18" s="109">
        <f>[2]Fjärrvärmeproduktion!$N$285</f>
        <v>0</v>
      </c>
      <c r="G18" s="109">
        <f>[2]Fjärrvärmeproduktion!$R$286</f>
        <v>0</v>
      </c>
      <c r="H18" s="109">
        <f>[2]Fjärrvärmeproduktion!$S$287</f>
        <v>0</v>
      </c>
      <c r="I18" s="109">
        <f>[2]Fjärrvärmeproduktion!$N$288</f>
        <v>0</v>
      </c>
      <c r="J18" s="109">
        <f>[2]Fjärrvärmeproduktion!$T$286</f>
        <v>0</v>
      </c>
      <c r="K18" s="109">
        <f>[2]Fjärrvärmeproduktion!U284</f>
        <v>0</v>
      </c>
      <c r="L18" s="109">
        <f>[2]Fjärrvärmeproduktion!V284</f>
        <v>0</v>
      </c>
      <c r="M18" s="109">
        <f>[2]Fjärrvärmeproduktion!$W$287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9">
        <f>[2]Fjärrvärmeproduktion!$N$290</f>
        <v>0</v>
      </c>
      <c r="C19" s="109"/>
      <c r="D19" s="109">
        <f>[2]Fjärrvärmeproduktion!$N$291</f>
        <v>0</v>
      </c>
      <c r="E19" s="109">
        <f>[2]Fjärrvärmeproduktion!$Q$292</f>
        <v>0</v>
      </c>
      <c r="F19" s="109">
        <f>[2]Fjärrvärmeproduktion!$N$293</f>
        <v>0</v>
      </c>
      <c r="G19" s="109">
        <f>[2]Fjärrvärmeproduktion!$R$294</f>
        <v>0</v>
      </c>
      <c r="H19" s="109">
        <f>[2]Fjärrvärmeproduktion!$S$295</f>
        <v>0</v>
      </c>
      <c r="I19" s="109">
        <f>[2]Fjärrvärmeproduktion!$N$296</f>
        <v>0</v>
      </c>
      <c r="J19" s="109">
        <f>[2]Fjärrvärmeproduktion!$T$294</f>
        <v>0</v>
      </c>
      <c r="K19" s="109">
        <f>[2]Fjärrvärmeproduktion!U292</f>
        <v>0</v>
      </c>
      <c r="L19" s="109">
        <f>[2]Fjärrvärmeproduktion!V292</f>
        <v>0</v>
      </c>
      <c r="M19" s="109">
        <f>[2]Fjärrvärmeproduktion!$W$295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09">
        <f>[2]Fjärrvärmeproduktion!$N$298</f>
        <v>0</v>
      </c>
      <c r="C20" s="109"/>
      <c r="D20" s="109">
        <f>[2]Fjärrvärmeproduktion!$N$299</f>
        <v>0</v>
      </c>
      <c r="E20" s="109">
        <f>[2]Fjärrvärmeproduktion!$Q$300</f>
        <v>0</v>
      </c>
      <c r="F20" s="109">
        <f>[2]Fjärrvärmeproduktion!$N$301</f>
        <v>0</v>
      </c>
      <c r="G20" s="109">
        <f>[2]Fjärrvärmeproduktion!$R$302</f>
        <v>0</v>
      </c>
      <c r="H20" s="109">
        <f>[2]Fjärrvärmeproduktion!$S$303</f>
        <v>0</v>
      </c>
      <c r="I20" s="109">
        <f>[2]Fjärrvärmeproduktion!$N$304</f>
        <v>0</v>
      </c>
      <c r="J20" s="109">
        <f>[2]Fjärrvärmeproduktion!$T$302</f>
        <v>0</v>
      </c>
      <c r="K20" s="109">
        <f>[2]Fjärrvärmeproduktion!U300</f>
        <v>0</v>
      </c>
      <c r="L20" s="109">
        <f>[2]Fjärrvärmeproduktion!V300</f>
        <v>0</v>
      </c>
      <c r="M20" s="109">
        <f>[2]Fjärrvärmeproduktion!$W$303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9">
        <f>[2]Fjärrvärmeproduktion!$N$306</f>
        <v>0</v>
      </c>
      <c r="C21" s="109"/>
      <c r="D21" s="109">
        <f>[2]Fjärrvärmeproduktion!$N$307</f>
        <v>0</v>
      </c>
      <c r="E21" s="109">
        <f>[2]Fjärrvärmeproduktion!$Q$308</f>
        <v>0</v>
      </c>
      <c r="F21" s="109">
        <f>[2]Fjärrvärmeproduktion!$N$309</f>
        <v>0</v>
      </c>
      <c r="G21" s="109">
        <f>[2]Fjärrvärmeproduktion!$R$310</f>
        <v>0</v>
      </c>
      <c r="H21" s="109">
        <f>[2]Fjärrvärmeproduktion!$S$311</f>
        <v>0</v>
      </c>
      <c r="I21" s="109">
        <f>[2]Fjärrvärmeproduktion!$N$312</f>
        <v>0</v>
      </c>
      <c r="J21" s="109">
        <f>[2]Fjärrvärmeproduktion!$T$310</f>
        <v>0</v>
      </c>
      <c r="K21" s="109">
        <f>[2]Fjärrvärmeproduktion!U308</f>
        <v>0</v>
      </c>
      <c r="L21" s="109">
        <f>[2]Fjärrvärmeproduktion!V308</f>
        <v>0</v>
      </c>
      <c r="M21" s="109">
        <f>[2]Fjärrvärmeproduktion!$W$311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9">
        <f>[2]Fjärrvärmeproduktion!$N$314</f>
        <v>0</v>
      </c>
      <c r="C22" s="109"/>
      <c r="D22" s="109">
        <f>[2]Fjärrvärmeproduktion!$N$315</f>
        <v>0</v>
      </c>
      <c r="E22" s="109">
        <f>[2]Fjärrvärmeproduktion!$Q$316</f>
        <v>0</v>
      </c>
      <c r="F22" s="109">
        <f>[2]Fjärrvärmeproduktion!$N$317</f>
        <v>0</v>
      </c>
      <c r="G22" s="109">
        <f>[2]Fjärrvärmeproduktion!$R$318</f>
        <v>0</v>
      </c>
      <c r="H22" s="109">
        <f>[2]Fjärrvärmeproduktion!$S$319</f>
        <v>0</v>
      </c>
      <c r="I22" s="109">
        <f>[2]Fjärrvärmeproduktion!$N$320</f>
        <v>0</v>
      </c>
      <c r="J22" s="109">
        <f>[2]Fjärrvärmeproduktion!$T$318</f>
        <v>0</v>
      </c>
      <c r="K22" s="109">
        <f>[2]Fjärrvärmeproduktion!U316</f>
        <v>0</v>
      </c>
      <c r="L22" s="109">
        <f>[2]Fjärrvärmeproduktion!V316</f>
        <v>0</v>
      </c>
      <c r="M22" s="109">
        <f>[2]Fjärrvärmeproduktion!$W$319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477 GWh</v>
      </c>
      <c r="T22" s="38"/>
      <c r="U22" s="36"/>
    </row>
    <row r="23" spans="1:34" ht="15.6">
      <c r="A23" s="5" t="s">
        <v>23</v>
      </c>
      <c r="B23" s="109">
        <f>[2]Fjärrvärmeproduktion!$N$322</f>
        <v>0</v>
      </c>
      <c r="C23" s="109"/>
      <c r="D23" s="109">
        <f>[2]Fjärrvärmeproduktion!$N$323</f>
        <v>0</v>
      </c>
      <c r="E23" s="109">
        <f>[2]Fjärrvärmeproduktion!$Q$324</f>
        <v>0</v>
      </c>
      <c r="F23" s="109">
        <f>[2]Fjärrvärmeproduktion!$N$325</f>
        <v>0</v>
      </c>
      <c r="G23" s="109">
        <f>[2]Fjärrvärmeproduktion!$R$326</f>
        <v>0</v>
      </c>
      <c r="H23" s="109">
        <f>[2]Fjärrvärmeproduktion!$S$327</f>
        <v>0</v>
      </c>
      <c r="I23" s="109">
        <f>[2]Fjärrvärmeproduktion!$N$328</f>
        <v>0</v>
      </c>
      <c r="J23" s="109">
        <f>[2]Fjärrvärmeproduktion!$T$326</f>
        <v>0</v>
      </c>
      <c r="K23" s="109">
        <f>[2]Fjärrvärmeproduktion!U324</f>
        <v>0</v>
      </c>
      <c r="L23" s="109">
        <f>[2]Fjärrvärmeproduktion!V324</f>
        <v>0</v>
      </c>
      <c r="M23" s="109">
        <f>[2]Fjärrvärmeproduktion!$W$327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0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176 GWh</v>
      </c>
      <c r="T25" s="42">
        <f>C$44</f>
        <v>0.36880881361632434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160 GWh</v>
      </c>
      <c r="T26" s="42">
        <f>D$44</f>
        <v>0.33507386026267177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-7.9095813364914116E-7</v>
      </c>
      <c r="U28" s="36"/>
    </row>
    <row r="29" spans="1:34" ht="15.6">
      <c r="A29" s="79" t="str">
        <f>A2</f>
        <v>1419 Tjörn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122 GWh</v>
      </c>
      <c r="T29" s="42">
        <f>G$44</f>
        <v>0.2556134936809098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19 GWh</v>
      </c>
      <c r="T30" s="42">
        <f>H$44</f>
        <v>4.0504623398227725E-2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[2]Slutanvändning!$N$413</f>
        <v>0</v>
      </c>
      <c r="C32" s="129">
        <f>[2]Slutanvändning!$N$414</f>
        <v>319</v>
      </c>
      <c r="D32" s="118">
        <f>[2]Slutanvändning!$N$407</f>
        <v>4132.9503214494453</v>
      </c>
      <c r="E32" s="109">
        <f>[2]Slutanvändning!$Q$408</f>
        <v>0</v>
      </c>
      <c r="F32" s="129">
        <f>[2]Slutanvändning!$N$409</f>
        <v>0</v>
      </c>
      <c r="G32" s="109">
        <f>[2]Slutanvändning!$N$410</f>
        <v>552</v>
      </c>
      <c r="H32" s="129">
        <f>[2]Slutanvändning!$N$411</f>
        <v>0</v>
      </c>
      <c r="I32" s="109">
        <f>[2]Slutanvändning!$N$412</f>
        <v>0</v>
      </c>
      <c r="J32" s="109">
        <v>0</v>
      </c>
      <c r="K32" s="109">
        <f>[2]Slutanvändning!T408</f>
        <v>0</v>
      </c>
      <c r="L32" s="109">
        <f>[2]Slutanvändning!U408</f>
        <v>0</v>
      </c>
      <c r="M32" s="109"/>
      <c r="N32" s="109">
        <v>0</v>
      </c>
      <c r="O32" s="109">
        <v>0</v>
      </c>
      <c r="P32" s="142">
        <f t="shared" ref="P32:P38" si="4">SUM(B32:N32)</f>
        <v>5003.9503214494453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[2]Slutanvändning!$N$422</f>
        <v>0</v>
      </c>
      <c r="C33" s="129">
        <f>[2]Slutanvändning!$N$423</f>
        <v>9937</v>
      </c>
      <c r="D33" s="118">
        <f>[2]Slutanvändning!$N$416</f>
        <v>3987.426651081239</v>
      </c>
      <c r="E33" s="109">
        <f>[2]Slutanvändning!$Q$417</f>
        <v>0</v>
      </c>
      <c r="F33" s="118">
        <f>[2]Slutanvändning!$N$418</f>
        <v>-0.37697253068427017</v>
      </c>
      <c r="G33" s="109">
        <f>[2]Slutanvändning!$N$419</f>
        <v>0</v>
      </c>
      <c r="H33" s="118">
        <f>[2]Slutanvändning!$N$420</f>
        <v>0</v>
      </c>
      <c r="I33" s="109">
        <f>[2]Slutanvändning!$N$421</f>
        <v>0</v>
      </c>
      <c r="J33" s="109">
        <v>0</v>
      </c>
      <c r="K33" s="109">
        <f>[2]Slutanvändning!T417</f>
        <v>0</v>
      </c>
      <c r="L33" s="109">
        <f>[2]Slutanvändning!U417</f>
        <v>0</v>
      </c>
      <c r="M33" s="109"/>
      <c r="N33" s="109">
        <v>0</v>
      </c>
      <c r="O33" s="109">
        <v>0</v>
      </c>
      <c r="P33" s="142">
        <f t="shared" si="4"/>
        <v>13924.049678550555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[2]Slutanvändning!$N$431</f>
        <v>0</v>
      </c>
      <c r="C34" s="129">
        <f>[2]Slutanvändning!$N$432</f>
        <v>10603</v>
      </c>
      <c r="D34" s="129">
        <f>[2]Slutanvändning!$N$425</f>
        <v>0</v>
      </c>
      <c r="E34" s="109">
        <f>[2]Slutanvändning!$Q$426</f>
        <v>0</v>
      </c>
      <c r="F34" s="129">
        <f>[2]Slutanvändning!$N$427</f>
        <v>0</v>
      </c>
      <c r="G34" s="109">
        <f>[2]Slutanvändning!$N$428</f>
        <v>0</v>
      </c>
      <c r="H34" s="129">
        <f>[2]Slutanvändning!$N$429</f>
        <v>0</v>
      </c>
      <c r="I34" s="109">
        <f>[2]Slutanvändning!$N$430</f>
        <v>0</v>
      </c>
      <c r="J34" s="109">
        <v>0</v>
      </c>
      <c r="K34" s="109">
        <f>[2]Slutanvändning!T426</f>
        <v>0</v>
      </c>
      <c r="L34" s="109">
        <f>[2]Slutanvändning!U426</f>
        <v>0</v>
      </c>
      <c r="M34" s="109"/>
      <c r="N34" s="109">
        <v>0</v>
      </c>
      <c r="O34" s="109">
        <v>0</v>
      </c>
      <c r="P34" s="109">
        <f t="shared" si="4"/>
        <v>10603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[2]Slutanvändning!$N$440</f>
        <v>0</v>
      </c>
      <c r="C35" s="129">
        <f>[2]Slutanvändning!$N$441</f>
        <v>184</v>
      </c>
      <c r="D35" s="129">
        <f>[2]Slutanvändning!$N$434</f>
        <v>137867</v>
      </c>
      <c r="E35" s="109">
        <f>[2]Slutanvändning!$Q$435</f>
        <v>0</v>
      </c>
      <c r="F35" s="129">
        <f>[2]Slutanvändning!$N$436</f>
        <v>0</v>
      </c>
      <c r="G35" s="109">
        <f>[2]Slutanvändning!$N$437</f>
        <v>121274</v>
      </c>
      <c r="H35" s="129">
        <f>[2]Slutanvändning!$N$438</f>
        <v>0</v>
      </c>
      <c r="I35" s="109">
        <f>[2]Slutanvändning!$N$439</f>
        <v>0</v>
      </c>
      <c r="J35" s="109">
        <v>0</v>
      </c>
      <c r="K35" s="109">
        <f>[2]Slutanvändning!T435</f>
        <v>0</v>
      </c>
      <c r="L35" s="109">
        <f>[2]Slutanvändning!U435</f>
        <v>0</v>
      </c>
      <c r="M35" s="109"/>
      <c r="N35" s="109">
        <v>0</v>
      </c>
      <c r="O35" s="109">
        <v>0</v>
      </c>
      <c r="P35" s="109">
        <f>SUM(B35:N35)</f>
        <v>259325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[2]Slutanvändning!$N$449</f>
        <v>0</v>
      </c>
      <c r="C36" s="129">
        <f>[2]Slutanvändning!$N$450</f>
        <v>34399</v>
      </c>
      <c r="D36" s="129">
        <f>[2]Slutanvändning!$N$443</f>
        <v>12268</v>
      </c>
      <c r="E36" s="109">
        <f>[2]Slutanvändning!$Q$444</f>
        <v>0</v>
      </c>
      <c r="F36" s="129">
        <f>[2]Slutanvändning!$N$445</f>
        <v>0</v>
      </c>
      <c r="G36" s="109">
        <f>[2]Slutanvändning!$N$446</f>
        <v>0</v>
      </c>
      <c r="H36" s="129">
        <f>[2]Slutanvändning!$N$447</f>
        <v>0</v>
      </c>
      <c r="I36" s="109">
        <f>[2]Slutanvändning!$N$448</f>
        <v>0</v>
      </c>
      <c r="J36" s="109">
        <v>0</v>
      </c>
      <c r="K36" s="109">
        <f>[2]Slutanvändning!T444</f>
        <v>0</v>
      </c>
      <c r="L36" s="109">
        <f>[2]Slutanvändning!U444</f>
        <v>0</v>
      </c>
      <c r="M36" s="109"/>
      <c r="N36" s="109">
        <v>0</v>
      </c>
      <c r="O36" s="109">
        <v>0</v>
      </c>
      <c r="P36" s="109">
        <f t="shared" si="4"/>
        <v>46667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[2]Slutanvändning!$N$458</f>
        <v>0</v>
      </c>
      <c r="C37" s="118">
        <f>[2]Slutanvändning!$N$459</f>
        <v>101143.7769725307</v>
      </c>
      <c r="D37" s="118">
        <f>[2]Slutanvändning!$N$452</f>
        <v>1441.6230274693162</v>
      </c>
      <c r="E37" s="109">
        <f>[2]Slutanvändning!$Q$453</f>
        <v>0</v>
      </c>
      <c r="F37" s="129">
        <f>[2]Slutanvändning!$N$454</f>
        <v>0</v>
      </c>
      <c r="G37" s="109">
        <f>[2]Slutanvändning!$N$455</f>
        <v>0</v>
      </c>
      <c r="H37" s="118">
        <f>[2]Slutanvändning!$N$456</f>
        <v>19304.599999999999</v>
      </c>
      <c r="I37" s="109">
        <f>[2]Slutanvändning!$N$457</f>
        <v>0</v>
      </c>
      <c r="J37" s="109">
        <v>0</v>
      </c>
      <c r="K37" s="109">
        <f>[2]Slutanvändning!T453</f>
        <v>0</v>
      </c>
      <c r="L37" s="109">
        <f>[2]Slutanvändning!U453</f>
        <v>0</v>
      </c>
      <c r="M37" s="109"/>
      <c r="N37" s="109">
        <v>0</v>
      </c>
      <c r="O37" s="109">
        <v>0</v>
      </c>
      <c r="P37" s="109">
        <f t="shared" si="4"/>
        <v>121890.00000000003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[2]Slutanvändning!$N$467</f>
        <v>0</v>
      </c>
      <c r="C38" s="129">
        <f>[2]Slutanvändning!$N$468</f>
        <v>6169</v>
      </c>
      <c r="D38" s="129">
        <f>[2]Slutanvändning!$N$461</f>
        <v>0</v>
      </c>
      <c r="E38" s="109">
        <f>[2]Slutanvändning!$Q$462</f>
        <v>0</v>
      </c>
      <c r="F38" s="129">
        <f>[2]Slutanvändning!$N$463</f>
        <v>0</v>
      </c>
      <c r="G38" s="109">
        <f>[2]Slutanvändning!$N$464</f>
        <v>0</v>
      </c>
      <c r="H38" s="129">
        <f>[2]Slutanvändning!$N$465</f>
        <v>0</v>
      </c>
      <c r="I38" s="109">
        <f>[2]Slutanvändning!$N$466</f>
        <v>0</v>
      </c>
      <c r="J38" s="109">
        <v>0</v>
      </c>
      <c r="K38" s="109">
        <f>[2]Slutanvändning!T462</f>
        <v>0</v>
      </c>
      <c r="L38" s="109">
        <f>[2]Slutanvändning!U462</f>
        <v>0</v>
      </c>
      <c r="M38" s="109"/>
      <c r="N38" s="109">
        <v>0</v>
      </c>
      <c r="O38" s="109">
        <v>0</v>
      </c>
      <c r="P38" s="109">
        <f t="shared" si="4"/>
        <v>6169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[2]Slutanvändning!$N$476</f>
        <v>0</v>
      </c>
      <c r="C39" s="129">
        <f>[2]Slutanvändning!$N$477</f>
        <v>0</v>
      </c>
      <c r="D39" s="129">
        <f>[2]Slutanvändning!$N$470</f>
        <v>0</v>
      </c>
      <c r="E39" s="109">
        <f>[2]Slutanvändning!$Q$471</f>
        <v>0</v>
      </c>
      <c r="F39" s="129">
        <f>[2]Slutanvändning!$N$472</f>
        <v>0</v>
      </c>
      <c r="G39" s="109">
        <f>[2]Slutanvändning!$N$473</f>
        <v>0</v>
      </c>
      <c r="H39" s="129">
        <f>[2]Slutanvändning!$N$474</f>
        <v>0</v>
      </c>
      <c r="I39" s="109">
        <f>[2]Slutanvändning!$N$475</f>
        <v>0</v>
      </c>
      <c r="J39" s="109">
        <v>0</v>
      </c>
      <c r="K39" s="109">
        <f>[2]Slutanvändning!T471</f>
        <v>0</v>
      </c>
      <c r="L39" s="109">
        <f>[2]Slutanvändning!U471</f>
        <v>0</v>
      </c>
      <c r="M39" s="109"/>
      <c r="N39" s="109">
        <v>0</v>
      </c>
      <c r="O39" s="109">
        <v>0</v>
      </c>
      <c r="P39" s="109">
        <f>SUM(B39:N39)</f>
        <v>0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0</v>
      </c>
      <c r="C40" s="142">
        <f t="shared" ref="C40:O40" si="5">SUM(C32:C39)</f>
        <v>162754.7769725307</v>
      </c>
      <c r="D40" s="109">
        <f t="shared" si="5"/>
        <v>159697</v>
      </c>
      <c r="E40" s="109">
        <f t="shared" si="5"/>
        <v>0</v>
      </c>
      <c r="F40" s="109">
        <f>SUM(F32:F39)</f>
        <v>-0.37697253068427017</v>
      </c>
      <c r="G40" s="109">
        <f t="shared" si="5"/>
        <v>121826</v>
      </c>
      <c r="H40" s="142">
        <f t="shared" si="5"/>
        <v>19304.599999999999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463582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13 GWh</v>
      </c>
      <c r="T41" s="64"/>
    </row>
    <row r="42" spans="1:47">
      <c r="A42" s="46" t="s">
        <v>43</v>
      </c>
      <c r="B42" s="113">
        <f>B39+B38+B37</f>
        <v>0</v>
      </c>
      <c r="C42" s="113">
        <f>C39+C38+C37</f>
        <v>107312.7769725307</v>
      </c>
      <c r="D42" s="113">
        <f>D39+D38+D37</f>
        <v>1441.6230274693162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19304.599999999999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128059.00000000003</v>
      </c>
      <c r="Q42" s="34"/>
      <c r="R42" s="41" t="s">
        <v>41</v>
      </c>
      <c r="S42" s="11" t="str">
        <f>ROUND(P42/1000,0) &amp;" GWh"</f>
        <v>128 GWh</v>
      </c>
      <c r="T42" s="42">
        <f>P42/P40</f>
        <v>0.27623807654309274</v>
      </c>
    </row>
    <row r="43" spans="1:47">
      <c r="A43" s="47" t="s">
        <v>45</v>
      </c>
      <c r="B43" s="115"/>
      <c r="C43" s="116">
        <f>C40+C24-C7+C46</f>
        <v>175775.15913033317</v>
      </c>
      <c r="D43" s="116">
        <f t="shared" ref="D43:O43" si="7">D11+D24+D40</f>
        <v>159697</v>
      </c>
      <c r="E43" s="116">
        <f t="shared" si="7"/>
        <v>0</v>
      </c>
      <c r="F43" s="116">
        <f t="shared" si="7"/>
        <v>-0.37697253068427017</v>
      </c>
      <c r="G43" s="116">
        <f t="shared" si="7"/>
        <v>121826</v>
      </c>
      <c r="H43" s="116">
        <f t="shared" si="7"/>
        <v>19304.599999999999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476602.38215780247</v>
      </c>
      <c r="Q43" s="34"/>
      <c r="R43" s="41" t="s">
        <v>42</v>
      </c>
      <c r="S43" s="11" t="str">
        <f>ROUND(P36/1000,0) &amp;" GWh"</f>
        <v>47 GWh</v>
      </c>
      <c r="T43" s="63">
        <f>P36/P40</f>
        <v>0.10066611732120746</v>
      </c>
    </row>
    <row r="44" spans="1:47">
      <c r="A44" s="47" t="s">
        <v>46</v>
      </c>
      <c r="B44" s="97"/>
      <c r="C44" s="104">
        <f>C43/$P$43</f>
        <v>0.36880881361632434</v>
      </c>
      <c r="D44" s="104">
        <f t="shared" ref="D44:P44" si="8">D43/$P$43</f>
        <v>0.33507386026267177</v>
      </c>
      <c r="E44" s="104">
        <f t="shared" si="8"/>
        <v>0</v>
      </c>
      <c r="F44" s="104">
        <f t="shared" si="8"/>
        <v>-7.9095813364914116E-7</v>
      </c>
      <c r="G44" s="104">
        <f t="shared" si="8"/>
        <v>0.2556134936809098</v>
      </c>
      <c r="H44" s="104">
        <f t="shared" si="8"/>
        <v>4.0504623398227725E-2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11 GWh</v>
      </c>
      <c r="T44" s="42">
        <f>P34/P40</f>
        <v>2.2871897528376858E-2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5 GWh</v>
      </c>
      <c r="T45" s="42">
        <f>P32/P40</f>
        <v>1.0794099687756308E-2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13020.382157802456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14 GWh</v>
      </c>
      <c r="T46" s="63">
        <f>P33/P40</f>
        <v>3.0035785855685844E-2</v>
      </c>
      <c r="U46" s="36"/>
    </row>
    <row r="47" spans="1:47">
      <c r="A47" s="48" t="s">
        <v>51</v>
      </c>
      <c r="B47" s="71" t="e">
        <f>B46/B24</f>
        <v>#DIV/0!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259 GWh</v>
      </c>
      <c r="T47" s="63">
        <f>P35/P40</f>
        <v>0.55939402306388086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464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116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[2]Solceller!$C$23</f>
        <v>437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[2]Elproduktion!$N$802</f>
        <v>0</v>
      </c>
      <c r="D7" s="109">
        <f>[2]Elproduktion!$N$803</f>
        <v>0</v>
      </c>
      <c r="E7" s="109">
        <f>[2]Elproduktion!$Q$804</f>
        <v>0</v>
      </c>
      <c r="F7" s="109">
        <f>[2]Elproduktion!$N$805</f>
        <v>0</v>
      </c>
      <c r="G7" s="109">
        <f>[2]Elproduktion!$R$806</f>
        <v>0</v>
      </c>
      <c r="H7" s="109">
        <f>[2]Elproduktion!$S$807</f>
        <v>0</v>
      </c>
      <c r="I7" s="109">
        <f>[2]Elproduktion!$N$808</f>
        <v>0</v>
      </c>
      <c r="J7" s="109">
        <f>[2]Elproduktion!$T$806</f>
        <v>0</v>
      </c>
      <c r="K7" s="109">
        <f>[2]Elproduktion!U804</f>
        <v>0</v>
      </c>
      <c r="L7" s="109">
        <f>[2]Elproduktion!V804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[2]Elproduktion!$N$810</f>
        <v>0</v>
      </c>
      <c r="D8" s="109">
        <f>[2]Elproduktion!$N$811</f>
        <v>0</v>
      </c>
      <c r="E8" s="109">
        <f>[2]Elproduktion!$Q$812</f>
        <v>0</v>
      </c>
      <c r="F8" s="109">
        <f>[2]Elproduktion!$N$813</f>
        <v>0</v>
      </c>
      <c r="G8" s="109">
        <f>[2]Elproduktion!$R$814</f>
        <v>0</v>
      </c>
      <c r="H8" s="109">
        <f>[2]Elproduktion!$S$815</f>
        <v>0</v>
      </c>
      <c r="I8" s="109">
        <f>[2]Elproduktion!$N$816</f>
        <v>0</v>
      </c>
      <c r="J8" s="109">
        <f>[2]Elproduktion!$T$814</f>
        <v>0</v>
      </c>
      <c r="K8" s="109">
        <f>[2]Elproduktion!U812</f>
        <v>0</v>
      </c>
      <c r="L8" s="109">
        <f>[2]Elproduktion!V812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12">
        <f>[2]Elproduktion!$N$818</f>
        <v>2070</v>
      </c>
      <c r="D9" s="109">
        <f>[2]Elproduktion!$N$819</f>
        <v>0</v>
      </c>
      <c r="E9" s="109">
        <f>[2]Elproduktion!$Q$820</f>
        <v>0</v>
      </c>
      <c r="F9" s="109">
        <f>[2]Elproduktion!$N$821</f>
        <v>0</v>
      </c>
      <c r="G9" s="109">
        <f>[2]Elproduktion!$R$822</f>
        <v>0</v>
      </c>
      <c r="H9" s="109">
        <f>[2]Elproduktion!$S$823</f>
        <v>0</v>
      </c>
      <c r="I9" s="109">
        <f>[2]Elproduktion!$N$824</f>
        <v>0</v>
      </c>
      <c r="J9" s="109">
        <f>[2]Elproduktion!$T$822</f>
        <v>0</v>
      </c>
      <c r="K9" s="109">
        <f>[2]Elproduktion!U820</f>
        <v>0</v>
      </c>
      <c r="L9" s="109">
        <f>[2]Elproduktion!V820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29">
        <f>[2]Elproduktion!$N$826</f>
        <v>0</v>
      </c>
      <c r="D10" s="109">
        <f>[2]Elproduktion!$N$827</f>
        <v>0</v>
      </c>
      <c r="E10" s="109">
        <f>[2]Elproduktion!$Q$828</f>
        <v>0</v>
      </c>
      <c r="F10" s="109">
        <f>[2]Elproduktion!$N$829</f>
        <v>0</v>
      </c>
      <c r="G10" s="109">
        <f>[2]Elproduktion!$R$830</f>
        <v>0</v>
      </c>
      <c r="H10" s="109">
        <f>[2]Elproduktion!$S$831</f>
        <v>0</v>
      </c>
      <c r="I10" s="109">
        <f>[2]Elproduktion!$N$832</f>
        <v>0</v>
      </c>
      <c r="J10" s="109">
        <f>[2]Elproduktion!$T$830</f>
        <v>0</v>
      </c>
      <c r="K10" s="109">
        <f>[2]Elproduktion!U828</f>
        <v>0</v>
      </c>
      <c r="L10" s="109">
        <f>[2]Elproduktion!V828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46">
        <f>SUM(C5:C10)</f>
        <v>2507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1452 Tranemo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[2]Fjärrvärmeproduktion!$N$1122</f>
        <v>0</v>
      </c>
      <c r="C18" s="109"/>
      <c r="D18" s="129">
        <f>[2]Fjärrvärmeproduktion!$N$1123</f>
        <v>0</v>
      </c>
      <c r="E18" s="109">
        <f>[2]Fjärrvärmeproduktion!$Q$1124</f>
        <v>0</v>
      </c>
      <c r="F18" s="109">
        <f>[2]Fjärrvärmeproduktion!$N$1125</f>
        <v>0</v>
      </c>
      <c r="G18" s="109">
        <f>[2]Fjärrvärmeproduktion!$R$1126</f>
        <v>0</v>
      </c>
      <c r="H18" s="109">
        <f>[2]Fjärrvärmeproduktion!$S$1127</f>
        <v>0</v>
      </c>
      <c r="I18" s="109">
        <f>[2]Fjärrvärmeproduktion!$N$1128</f>
        <v>0</v>
      </c>
      <c r="J18" s="109">
        <f>[2]Fjärrvärmeproduktion!$T$1126</f>
        <v>0</v>
      </c>
      <c r="K18" s="109">
        <f>[2]Fjärrvärmeproduktion!U1124</f>
        <v>0</v>
      </c>
      <c r="L18" s="109">
        <f>[2]Fjärrvärmeproduktion!V1124</f>
        <v>0</v>
      </c>
      <c r="M18" s="109">
        <f>[2]Fjärrvärmeproduktion!$W$1127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8">
        <f>[2]Fjärrvärmeproduktion!$N$1130</f>
        <v>24768</v>
      </c>
      <c r="C19" s="109"/>
      <c r="D19" s="128">
        <f>[2]Fjärrvärmeproduktion!$N$1131</f>
        <v>149</v>
      </c>
      <c r="E19" s="109">
        <f>[2]Fjärrvärmeproduktion!$Q$1132</f>
        <v>0</v>
      </c>
      <c r="F19" s="109">
        <f>[2]Fjärrvärmeproduktion!$N$1133</f>
        <v>0</v>
      </c>
      <c r="G19" s="109">
        <f>[2]Fjärrvärmeproduktion!$R$1134</f>
        <v>0</v>
      </c>
      <c r="H19" s="138">
        <f>[2]Fjärrvärmeproduktion!$S$1135</f>
        <v>37320</v>
      </c>
      <c r="I19" s="109">
        <f>[2]Fjärrvärmeproduktion!$N$1136</f>
        <v>0</v>
      </c>
      <c r="J19" s="109">
        <f>[2]Fjärrvärmeproduktion!$T$1134</f>
        <v>0</v>
      </c>
      <c r="K19" s="109">
        <f>[2]Fjärrvärmeproduktion!U1132</f>
        <v>0</v>
      </c>
      <c r="L19" s="109">
        <f>[2]Fjärrvärmeproduktion!V1132</f>
        <v>0</v>
      </c>
      <c r="M19" s="109">
        <f>[2]Fjärrvärmeproduktion!$W$1135</f>
        <v>0</v>
      </c>
      <c r="N19" s="109"/>
      <c r="O19" s="109"/>
      <c r="P19" s="146">
        <f t="shared" ref="P19:P24" si="2">SUM(C19:O19)</f>
        <v>37469</v>
      </c>
      <c r="Q19" s="4"/>
      <c r="R19" s="4"/>
      <c r="S19" s="4"/>
      <c r="T19" s="4"/>
    </row>
    <row r="20" spans="1:34" ht="15.6">
      <c r="A20" s="5" t="s">
        <v>20</v>
      </c>
      <c r="B20" s="128">
        <f>[2]Fjärrvärmeproduktion!$N$1138</f>
        <v>0</v>
      </c>
      <c r="C20" s="109"/>
      <c r="D20" s="129">
        <f>[2]Fjärrvärmeproduktion!$N$1139</f>
        <v>0</v>
      </c>
      <c r="E20" s="109">
        <f>[2]Fjärrvärmeproduktion!$Q$1140</f>
        <v>0</v>
      </c>
      <c r="F20" s="109">
        <f>[2]Fjärrvärmeproduktion!$N$1141</f>
        <v>0</v>
      </c>
      <c r="G20" s="109">
        <f>[2]Fjärrvärmeproduktion!$R$1142</f>
        <v>0</v>
      </c>
      <c r="H20" s="109">
        <f>[2]Fjärrvärmeproduktion!$S$1143</f>
        <v>0</v>
      </c>
      <c r="I20" s="109">
        <f>[2]Fjärrvärmeproduktion!$N$1144</f>
        <v>0</v>
      </c>
      <c r="J20" s="109">
        <f>[2]Fjärrvärmeproduktion!$T$1142</f>
        <v>0</v>
      </c>
      <c r="K20" s="109">
        <f>[2]Fjärrvärmeproduktion!U1140</f>
        <v>0</v>
      </c>
      <c r="L20" s="109">
        <f>[2]Fjärrvärmeproduktion!V1140</f>
        <v>0</v>
      </c>
      <c r="M20" s="109">
        <f>[2]Fjärrvärmeproduktion!$W$1143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28">
        <f>[2]Fjärrvärmeproduktion!$N$1146</f>
        <v>0</v>
      </c>
      <c r="C21" s="109"/>
      <c r="D21" s="129">
        <f>[2]Fjärrvärmeproduktion!$N$1147</f>
        <v>0</v>
      </c>
      <c r="E21" s="109">
        <f>[2]Fjärrvärmeproduktion!$Q$1148</f>
        <v>0</v>
      </c>
      <c r="F21" s="109">
        <f>[2]Fjärrvärmeproduktion!$N$1149</f>
        <v>0</v>
      </c>
      <c r="G21" s="109">
        <f>[2]Fjärrvärmeproduktion!$R$1150</f>
        <v>0</v>
      </c>
      <c r="H21" s="109">
        <f>[2]Fjärrvärmeproduktion!$S$1151</f>
        <v>0</v>
      </c>
      <c r="I21" s="109">
        <f>[2]Fjärrvärmeproduktion!$N$1152</f>
        <v>0</v>
      </c>
      <c r="J21" s="109">
        <f>[2]Fjärrvärmeproduktion!$T$1150</f>
        <v>0</v>
      </c>
      <c r="K21" s="109">
        <f>[2]Fjärrvärmeproduktion!U1148</f>
        <v>0</v>
      </c>
      <c r="L21" s="109">
        <f>[2]Fjärrvärmeproduktion!V1148</f>
        <v>0</v>
      </c>
      <c r="M21" s="109">
        <f>[2]Fjärrvärmeproduktion!$W$1151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41">
        <f>[2]Fjärrvärmeproduktion!$N$1154</f>
        <v>12194</v>
      </c>
      <c r="C22" s="109"/>
      <c r="D22" s="129">
        <f>[2]Fjärrvärmeproduktion!$N$1155</f>
        <v>0</v>
      </c>
      <c r="E22" s="109">
        <f>[2]Fjärrvärmeproduktion!$Q$1156</f>
        <v>0</v>
      </c>
      <c r="F22" s="109">
        <f>[2]Fjärrvärmeproduktion!$N$1157</f>
        <v>0</v>
      </c>
      <c r="G22" s="109">
        <f>[2]Fjärrvärmeproduktion!$R$1158</f>
        <v>0</v>
      </c>
      <c r="H22" s="109">
        <f>[2]Fjärrvärmeproduktion!$S$1159</f>
        <v>0</v>
      </c>
      <c r="I22" s="109">
        <f>[2]Fjärrvärmeproduktion!$N$1160</f>
        <v>0</v>
      </c>
      <c r="J22" s="109">
        <f>[2]Fjärrvärmeproduktion!$T$1158</f>
        <v>0</v>
      </c>
      <c r="K22" s="109">
        <f>[2]Fjärrvärmeproduktion!U1156</f>
        <v>0</v>
      </c>
      <c r="L22" s="109">
        <f>[2]Fjärrvärmeproduktion!V1156</f>
        <v>0</v>
      </c>
      <c r="M22" s="109">
        <f>[2]Fjärrvärmeproduktion!$W$1159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669 GWh</v>
      </c>
      <c r="T22" s="38"/>
      <c r="U22" s="36"/>
    </row>
    <row r="23" spans="1:34" ht="15.6">
      <c r="A23" s="5" t="s">
        <v>23</v>
      </c>
      <c r="B23" s="128">
        <f>[2]Fjärrvärmeproduktion!$N$1162</f>
        <v>0</v>
      </c>
      <c r="C23" s="109"/>
      <c r="D23" s="129">
        <f>[2]Fjärrvärmeproduktion!$N$1163</f>
        <v>0</v>
      </c>
      <c r="E23" s="109">
        <f>[2]Fjärrvärmeproduktion!$Q$1164</f>
        <v>0</v>
      </c>
      <c r="F23" s="109">
        <f>[2]Fjärrvärmeproduktion!$N$1165</f>
        <v>0</v>
      </c>
      <c r="G23" s="109">
        <f>[2]Fjärrvärmeproduktion!$R$1166</f>
        <v>0</v>
      </c>
      <c r="H23" s="109">
        <f>[2]Fjärrvärmeproduktion!$S$1167</f>
        <v>0</v>
      </c>
      <c r="I23" s="109">
        <f>[2]Fjärrvärmeproduktion!$N$1168</f>
        <v>0</v>
      </c>
      <c r="J23" s="109">
        <f>[2]Fjärrvärmeproduktion!$T$1166</f>
        <v>0</v>
      </c>
      <c r="K23" s="109">
        <f>[2]Fjärrvärmeproduktion!U1164</f>
        <v>0</v>
      </c>
      <c r="L23" s="109">
        <f>[2]Fjärrvärmeproduktion!V1164</f>
        <v>0</v>
      </c>
      <c r="M23" s="109">
        <f>[2]Fjärrvärmeproduktion!$W$1167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36962</v>
      </c>
      <c r="C24" s="109">
        <f t="shared" ref="C24:O24" si="3">SUM(C18:C23)</f>
        <v>0</v>
      </c>
      <c r="D24" s="138">
        <f t="shared" si="3"/>
        <v>149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38">
        <f t="shared" si="3"/>
        <v>37320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6">
        <f t="shared" si="2"/>
        <v>37469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239 GWh</v>
      </c>
      <c r="T25" s="42">
        <f>C$44</f>
        <v>0.35712692437518878</v>
      </c>
      <c r="U25" s="36"/>
    </row>
    <row r="26" spans="1:34" ht="15.6">
      <c r="B26" s="129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90 GWh</v>
      </c>
      <c r="T26" s="42">
        <f>D$44</f>
        <v>0.13517515614860032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251 GWh</v>
      </c>
      <c r="T28" s="42">
        <f>F$44</f>
        <v>0.37604749829356171</v>
      </c>
      <c r="U28" s="36"/>
    </row>
    <row r="29" spans="1:34" ht="15.6">
      <c r="A29" s="79" t="str">
        <f>A2</f>
        <v>1452 Tranemo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15 GWh</v>
      </c>
      <c r="T29" s="42">
        <f>G$44</f>
        <v>2.2109973046918485E-2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73 GWh</v>
      </c>
      <c r="T30" s="42">
        <f>H$44</f>
        <v>0.10954044813573074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[2]Slutanvändning!$N$1628</f>
        <v>0</v>
      </c>
      <c r="C32" s="129">
        <f>[2]Slutanvändning!$N$1629</f>
        <v>9273</v>
      </c>
      <c r="D32" s="129">
        <f>[2]Slutanvändning!$N$1622</f>
        <v>5604</v>
      </c>
      <c r="E32" s="109">
        <f>[2]Slutanvändning!$Q$1623</f>
        <v>0</v>
      </c>
      <c r="F32" s="129">
        <f>[2]Slutanvändning!$N$1624</f>
        <v>0</v>
      </c>
      <c r="G32" s="109">
        <f>[2]Slutanvändning!$N$1625</f>
        <v>1301</v>
      </c>
      <c r="H32" s="109">
        <f>[2]Slutanvändning!$N$1626</f>
        <v>0</v>
      </c>
      <c r="I32" s="109">
        <f>[2]Slutanvändning!$N$1627</f>
        <v>0</v>
      </c>
      <c r="J32" s="109">
        <v>0</v>
      </c>
      <c r="K32" s="109">
        <f>[2]Slutanvändning!T1623</f>
        <v>0</v>
      </c>
      <c r="L32" s="109">
        <f>[2]Slutanvändning!U1623</f>
        <v>0</v>
      </c>
      <c r="M32" s="109"/>
      <c r="N32" s="109">
        <v>0</v>
      </c>
      <c r="O32" s="109">
        <v>0</v>
      </c>
      <c r="P32" s="109">
        <f t="shared" ref="P32:P38" si="4">SUM(B32:N32)</f>
        <v>16178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8">
        <f>[2]Slutanvändning!$N$1637</f>
        <v>29706.380725443476</v>
      </c>
      <c r="C33" s="118">
        <f>[2]Slutanvändning!$N$1638</f>
        <v>135073.82516988792</v>
      </c>
      <c r="D33" s="118">
        <f>[2]Slutanvändning!$N$1631</f>
        <v>8768.7941046686028</v>
      </c>
      <c r="E33" s="109">
        <f>[2]Slutanvändning!$Q$1632</f>
        <v>0</v>
      </c>
      <c r="F33" s="118">
        <f>[2]Slutanvändning!$N$1633</f>
        <v>251464</v>
      </c>
      <c r="G33" s="109">
        <f>[2]Slutanvändning!$N$1634</f>
        <v>0</v>
      </c>
      <c r="H33" s="109">
        <f>[2]Slutanvändning!$N$1635</f>
        <v>3205</v>
      </c>
      <c r="I33" s="109">
        <f>[2]Slutanvändning!$N$1636</f>
        <v>0</v>
      </c>
      <c r="J33" s="109">
        <v>0</v>
      </c>
      <c r="K33" s="109">
        <f>[2]Slutanvändning!T1632</f>
        <v>0</v>
      </c>
      <c r="L33" s="109">
        <f>[2]Slutanvändning!U1632</f>
        <v>0</v>
      </c>
      <c r="M33" s="109"/>
      <c r="N33" s="109">
        <v>0</v>
      </c>
      <c r="O33" s="109">
        <v>0</v>
      </c>
      <c r="P33" s="109">
        <f t="shared" si="4"/>
        <v>428218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8">
        <f>[2]Slutanvändning!$N$1646</f>
        <v>1317.4918365545848</v>
      </c>
      <c r="C34" s="118">
        <f>[2]Slutanvändning!$N$1647</f>
        <v>11692.508163445415</v>
      </c>
      <c r="D34" s="129">
        <f>[2]Slutanvändning!$N$1640</f>
        <v>183</v>
      </c>
      <c r="E34" s="109">
        <f>[2]Slutanvändning!$Q$1641</f>
        <v>0</v>
      </c>
      <c r="F34" s="129">
        <f>[2]Slutanvändning!$N$1642</f>
        <v>0</v>
      </c>
      <c r="G34" s="109">
        <f>[2]Slutanvändning!$N$1643</f>
        <v>0</v>
      </c>
      <c r="H34" s="109">
        <f>[2]Slutanvändning!$N$1644</f>
        <v>0</v>
      </c>
      <c r="I34" s="109">
        <f>[2]Slutanvändning!$N$1645</f>
        <v>0</v>
      </c>
      <c r="J34" s="109">
        <v>0</v>
      </c>
      <c r="K34" s="109">
        <f>[2]Slutanvändning!T1641</f>
        <v>0</v>
      </c>
      <c r="L34" s="109">
        <f>[2]Slutanvändning!U1641</f>
        <v>0</v>
      </c>
      <c r="M34" s="109"/>
      <c r="N34" s="109">
        <v>0</v>
      </c>
      <c r="O34" s="109">
        <v>0</v>
      </c>
      <c r="P34" s="109">
        <f t="shared" si="4"/>
        <v>13193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[2]Slutanvändning!$N$1655</f>
        <v>0</v>
      </c>
      <c r="C35" s="118">
        <f>[2]Slutanvändning!$N$1656</f>
        <v>161</v>
      </c>
      <c r="D35" s="118">
        <f>[2]Slutanvändning!$N$1649</f>
        <v>74692</v>
      </c>
      <c r="E35" s="109">
        <f>[2]Slutanvändning!$Q$1650</f>
        <v>0</v>
      </c>
      <c r="F35" s="129">
        <f>[2]Slutanvändning!$N$1651</f>
        <v>0</v>
      </c>
      <c r="G35" s="109">
        <f>[2]Slutanvändning!$N$1652</f>
        <v>13484</v>
      </c>
      <c r="H35" s="109">
        <f>[2]Slutanvändning!$N$1653</f>
        <v>0</v>
      </c>
      <c r="I35" s="109">
        <f>[2]Slutanvändning!$N$1654</f>
        <v>0</v>
      </c>
      <c r="J35" s="109">
        <v>0</v>
      </c>
      <c r="K35" s="109">
        <f>[2]Slutanvändning!T1650</f>
        <v>0</v>
      </c>
      <c r="L35" s="109">
        <f>[2]Slutanvändning!U1650</f>
        <v>0</v>
      </c>
      <c r="M35" s="109"/>
      <c r="N35" s="109">
        <v>0</v>
      </c>
      <c r="O35" s="109">
        <v>0</v>
      </c>
      <c r="P35" s="109">
        <f>SUM(B35:N35)</f>
        <v>88337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29">
        <f>[2]Slutanvändning!$N$1664</f>
        <v>0</v>
      </c>
      <c r="C36" s="129">
        <f>[2]Slutanvändning!$N$1665</f>
        <v>15844</v>
      </c>
      <c r="D36" s="129">
        <f>[2]Slutanvändning!$N$1658</f>
        <v>238</v>
      </c>
      <c r="E36" s="109">
        <f>[2]Slutanvändning!$Q$1659</f>
        <v>0</v>
      </c>
      <c r="F36" s="129">
        <f>[2]Slutanvändning!$N$1660</f>
        <v>0</v>
      </c>
      <c r="G36" s="109">
        <f>[2]Slutanvändning!$N$1661</f>
        <v>0</v>
      </c>
      <c r="H36" s="109">
        <f>[2]Slutanvändning!$N$1662</f>
        <v>0</v>
      </c>
      <c r="I36" s="109">
        <f>[2]Slutanvändning!$N$1663</f>
        <v>0</v>
      </c>
      <c r="J36" s="109">
        <v>0</v>
      </c>
      <c r="K36" s="109">
        <f>[2]Slutanvändning!T1659</f>
        <v>0</v>
      </c>
      <c r="L36" s="109">
        <f>[2]Slutanvändning!U1659</f>
        <v>0</v>
      </c>
      <c r="M36" s="109"/>
      <c r="N36" s="109">
        <v>0</v>
      </c>
      <c r="O36" s="109">
        <v>0</v>
      </c>
      <c r="P36" s="109">
        <f t="shared" si="4"/>
        <v>16082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[2]Slutanvändning!$N$1673</f>
        <v>5476.1274380019413</v>
      </c>
      <c r="C37" s="118">
        <f>[2]Slutanvändning!$N$1674</f>
        <v>41979.666666666664</v>
      </c>
      <c r="D37" s="118">
        <f>[2]Slutanvändning!$N$1667</f>
        <v>677.20589533139719</v>
      </c>
      <c r="E37" s="109">
        <f>[2]Slutanvändning!$Q$1668</f>
        <v>0</v>
      </c>
      <c r="F37" s="129">
        <f>[2]Slutanvändning!$N$1669</f>
        <v>0</v>
      </c>
      <c r="G37" s="109">
        <f>[2]Slutanvändning!$N$1670</f>
        <v>0</v>
      </c>
      <c r="H37" s="109">
        <f>[2]Slutanvändning!$N$1671</f>
        <v>32725</v>
      </c>
      <c r="I37" s="109">
        <f>[2]Slutanvändning!$N$1672</f>
        <v>0</v>
      </c>
      <c r="J37" s="109">
        <v>0</v>
      </c>
      <c r="K37" s="109">
        <f>[2]Slutanvändning!T1668</f>
        <v>0</v>
      </c>
      <c r="L37" s="109">
        <f>[2]Slutanvändning!U1668</f>
        <v>0</v>
      </c>
      <c r="M37" s="109"/>
      <c r="N37" s="109">
        <v>0</v>
      </c>
      <c r="O37" s="109">
        <v>0</v>
      </c>
      <c r="P37" s="109">
        <f t="shared" si="4"/>
        <v>80858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29">
        <f>[2]Slutanvändning!$N$1682</f>
        <v>0</v>
      </c>
      <c r="C38" s="129">
        <f>[2]Slutanvändning!$N$1683</f>
        <v>3452</v>
      </c>
      <c r="D38" s="129">
        <f>[2]Slutanvändning!$N$1676</f>
        <v>80</v>
      </c>
      <c r="E38" s="109">
        <f>[2]Slutanvändning!$Q$1677</f>
        <v>0</v>
      </c>
      <c r="F38" s="129">
        <f>[2]Slutanvändning!$N$1678</f>
        <v>0</v>
      </c>
      <c r="G38" s="109">
        <f>[2]Slutanvändning!$N$1679</f>
        <v>0</v>
      </c>
      <c r="H38" s="109">
        <f>[2]Slutanvändning!$N$1680</f>
        <v>0</v>
      </c>
      <c r="I38" s="109">
        <f>[2]Slutanvändning!$N$1681</f>
        <v>0</v>
      </c>
      <c r="J38" s="109">
        <v>0</v>
      </c>
      <c r="K38" s="109">
        <f>[2]Slutanvändning!T1677</f>
        <v>0</v>
      </c>
      <c r="L38" s="109">
        <f>[2]Slutanvändning!U1677</f>
        <v>0</v>
      </c>
      <c r="M38" s="109"/>
      <c r="N38" s="109">
        <v>0</v>
      </c>
      <c r="O38" s="109">
        <v>0</v>
      </c>
      <c r="P38" s="109">
        <f t="shared" si="4"/>
        <v>3532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[2]Slutanvändning!$N$1691</f>
        <v>0</v>
      </c>
      <c r="C39" s="129">
        <f>[2]Slutanvändning!$N$1692</f>
        <v>3646</v>
      </c>
      <c r="D39" s="129">
        <f>[2]Slutanvändning!$N$1685</f>
        <v>0</v>
      </c>
      <c r="E39" s="109">
        <f>[2]Slutanvändning!$Q$1686</f>
        <v>0</v>
      </c>
      <c r="F39" s="129">
        <f>[2]Slutanvändning!$N$1687</f>
        <v>0</v>
      </c>
      <c r="G39" s="109">
        <f>[2]Slutanvändning!$N$1688</f>
        <v>0</v>
      </c>
      <c r="H39" s="109">
        <f>[2]Slutanvändning!$N$1689</f>
        <v>0</v>
      </c>
      <c r="I39" s="109">
        <f>[2]Slutanvändning!$N$1690</f>
        <v>0</v>
      </c>
      <c r="J39" s="109">
        <v>0</v>
      </c>
      <c r="K39" s="109">
        <f>[2]Slutanvändning!T1686</f>
        <v>0</v>
      </c>
      <c r="L39" s="109">
        <f>[2]Slutanvändning!U1686</f>
        <v>0</v>
      </c>
      <c r="M39" s="109"/>
      <c r="N39" s="109">
        <v>0</v>
      </c>
      <c r="O39" s="109">
        <v>0</v>
      </c>
      <c r="P39" s="109">
        <f>SUM(B39:N39)</f>
        <v>3646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36500</v>
      </c>
      <c r="C40" s="142">
        <f t="shared" ref="C40:O40" si="5">SUM(C32:C39)</f>
        <v>221122</v>
      </c>
      <c r="D40" s="109">
        <f t="shared" si="5"/>
        <v>90243</v>
      </c>
      <c r="E40" s="109">
        <f t="shared" si="5"/>
        <v>0</v>
      </c>
      <c r="F40" s="142">
        <f>SUM(F32:F39)</f>
        <v>251464</v>
      </c>
      <c r="G40" s="109">
        <f t="shared" si="5"/>
        <v>14785</v>
      </c>
      <c r="H40" s="109">
        <f t="shared" si="5"/>
        <v>35930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650044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18 GWh</v>
      </c>
      <c r="T41" s="64"/>
    </row>
    <row r="42" spans="1:47">
      <c r="A42" s="46" t="s">
        <v>43</v>
      </c>
      <c r="B42" s="113">
        <f>B39+B38+B37</f>
        <v>5476.1274380019413</v>
      </c>
      <c r="C42" s="113">
        <f>C39+C38+C37</f>
        <v>49077.666666666664</v>
      </c>
      <c r="D42" s="113">
        <f>D39+D38+D37</f>
        <v>757.20589533139719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32725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88036</v>
      </c>
      <c r="Q42" s="34"/>
      <c r="R42" s="41" t="s">
        <v>41</v>
      </c>
      <c r="S42" s="11" t="str">
        <f>ROUND(P42/1000,0) &amp;" GWh"</f>
        <v>88 GWh</v>
      </c>
      <c r="T42" s="42">
        <f>P42/P40</f>
        <v>0.13543083237442388</v>
      </c>
    </row>
    <row r="43" spans="1:47">
      <c r="A43" s="47" t="s">
        <v>45</v>
      </c>
      <c r="B43" s="115"/>
      <c r="C43" s="116">
        <f>C40+C24-C7+C46</f>
        <v>238811.76</v>
      </c>
      <c r="D43" s="116">
        <f t="shared" ref="D43:O43" si="7">D11+D24+D40</f>
        <v>90392</v>
      </c>
      <c r="E43" s="116">
        <f t="shared" si="7"/>
        <v>0</v>
      </c>
      <c r="F43" s="116">
        <f t="shared" si="7"/>
        <v>251464</v>
      </c>
      <c r="G43" s="116">
        <f t="shared" si="7"/>
        <v>14785</v>
      </c>
      <c r="H43" s="116">
        <f t="shared" si="7"/>
        <v>73250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668702.76</v>
      </c>
      <c r="Q43" s="34"/>
      <c r="R43" s="41" t="s">
        <v>42</v>
      </c>
      <c r="S43" s="11" t="str">
        <f>ROUND(P36/1000,0) &amp;" GWh"</f>
        <v>16 GWh</v>
      </c>
      <c r="T43" s="63">
        <f>P36/P40</f>
        <v>2.4739863763068345E-2</v>
      </c>
    </row>
    <row r="44" spans="1:47">
      <c r="A44" s="47" t="s">
        <v>46</v>
      </c>
      <c r="B44" s="136"/>
      <c r="C44" s="137">
        <f>C43/$P$43</f>
        <v>0.35712692437518878</v>
      </c>
      <c r="D44" s="137">
        <f t="shared" ref="D44:P44" si="8">D43/$P$43</f>
        <v>0.13517515614860032</v>
      </c>
      <c r="E44" s="137">
        <f t="shared" si="8"/>
        <v>0</v>
      </c>
      <c r="F44" s="137">
        <f t="shared" si="8"/>
        <v>0.37604749829356171</v>
      </c>
      <c r="G44" s="137">
        <f t="shared" si="8"/>
        <v>2.2109973046918485E-2</v>
      </c>
      <c r="H44" s="137">
        <f t="shared" si="8"/>
        <v>0.10954044813573074</v>
      </c>
      <c r="I44" s="137">
        <f t="shared" si="8"/>
        <v>0</v>
      </c>
      <c r="J44" s="137">
        <f t="shared" si="8"/>
        <v>0</v>
      </c>
      <c r="K44" s="137">
        <f t="shared" si="8"/>
        <v>0</v>
      </c>
      <c r="L44" s="137">
        <f t="shared" si="8"/>
        <v>0</v>
      </c>
      <c r="M44" s="137">
        <f t="shared" si="8"/>
        <v>0</v>
      </c>
      <c r="N44" s="137">
        <f t="shared" si="8"/>
        <v>0</v>
      </c>
      <c r="O44" s="137">
        <f t="shared" si="8"/>
        <v>0</v>
      </c>
      <c r="P44" s="137">
        <f t="shared" si="8"/>
        <v>1</v>
      </c>
      <c r="Q44" s="34"/>
      <c r="R44" s="41" t="s">
        <v>44</v>
      </c>
      <c r="S44" s="11" t="str">
        <f>ROUND(P34/1000,0) &amp;" GWh"</f>
        <v>13 GWh</v>
      </c>
      <c r="T44" s="42">
        <f>P34/P40</f>
        <v>2.0295549224360197E-2</v>
      </c>
      <c r="U44" s="36"/>
    </row>
    <row r="45" spans="1:47">
      <c r="A45" s="48"/>
      <c r="B45" s="129"/>
      <c r="C45" s="132"/>
      <c r="D45" s="132"/>
      <c r="E45" s="132"/>
      <c r="F45" s="133"/>
      <c r="G45" s="132"/>
      <c r="H45" s="132"/>
      <c r="I45" s="133"/>
      <c r="J45" s="132"/>
      <c r="K45" s="132"/>
      <c r="L45" s="132"/>
      <c r="M45" s="132"/>
      <c r="N45" s="133"/>
      <c r="O45" s="133"/>
      <c r="P45" s="133"/>
      <c r="Q45" s="34"/>
      <c r="R45" s="41" t="s">
        <v>31</v>
      </c>
      <c r="S45" s="11" t="str">
        <f>ROUND(P32/1000,0) &amp;" GWh"</f>
        <v>16 GWh</v>
      </c>
      <c r="T45" s="42">
        <f>P32/P40</f>
        <v>2.4887546073804234E-2</v>
      </c>
      <c r="U45" s="36"/>
    </row>
    <row r="46" spans="1:47">
      <c r="A46" s="48" t="s">
        <v>49</v>
      </c>
      <c r="B46" s="134">
        <f>B24-B40</f>
        <v>462</v>
      </c>
      <c r="C46" s="134">
        <f>(C40+C24)*0.08</f>
        <v>17689.760000000002</v>
      </c>
      <c r="D46" s="132"/>
      <c r="E46" s="132"/>
      <c r="F46" s="133"/>
      <c r="G46" s="132"/>
      <c r="H46" s="132"/>
      <c r="I46" s="133"/>
      <c r="J46" s="132"/>
      <c r="K46" s="132"/>
      <c r="L46" s="132"/>
      <c r="M46" s="132"/>
      <c r="N46" s="133"/>
      <c r="O46" s="133"/>
      <c r="P46" s="135"/>
      <c r="Q46" s="34"/>
      <c r="R46" s="41" t="s">
        <v>47</v>
      </c>
      <c r="S46" s="11" t="str">
        <f>ROUND(P33/1000,0) &amp;" GWh"</f>
        <v>428 GWh</v>
      </c>
      <c r="T46" s="63">
        <f>P33/P40</f>
        <v>0.65875233061146632</v>
      </c>
      <c r="U46" s="36"/>
    </row>
    <row r="47" spans="1:47">
      <c r="A47" s="48" t="s">
        <v>51</v>
      </c>
      <c r="B47" s="71">
        <f>B46/B24</f>
        <v>1.2499323629673719E-2</v>
      </c>
      <c r="C47" s="71">
        <f>C46/(C40+C24)</f>
        <v>8.0000000000000016E-2</v>
      </c>
      <c r="D47" s="132"/>
      <c r="E47" s="132"/>
      <c r="F47" s="133"/>
      <c r="G47" s="132"/>
      <c r="H47" s="132"/>
      <c r="I47" s="133"/>
      <c r="J47" s="132"/>
      <c r="K47" s="132"/>
      <c r="L47" s="132"/>
      <c r="M47" s="132"/>
      <c r="N47" s="133"/>
      <c r="O47" s="133"/>
      <c r="P47" s="133"/>
      <c r="Q47" s="34"/>
      <c r="R47" s="41" t="s">
        <v>48</v>
      </c>
      <c r="S47" s="11" t="str">
        <f>ROUND(P35/1000,0) &amp;" GWh"</f>
        <v>88 GWh</v>
      </c>
      <c r="T47" s="63">
        <f>P35/P40</f>
        <v>0.13589387795287702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650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8" zoomScale="85" zoomScaleNormal="85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117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[2]Solceller!$C$41</f>
        <v>741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[2]Elproduktion!$N$1522</f>
        <v>21362</v>
      </c>
      <c r="D7" s="109">
        <f>[2]Elproduktion!$N$1523</f>
        <v>0</v>
      </c>
      <c r="E7" s="109">
        <f>[2]Elproduktion!$Q$1524</f>
        <v>0</v>
      </c>
      <c r="F7" s="109">
        <f>[2]Elproduktion!$N$1525</f>
        <v>0</v>
      </c>
      <c r="G7" s="109">
        <f>[2]Elproduktion!$R$1526</f>
        <v>0</v>
      </c>
      <c r="H7" s="109">
        <f>[2]Elproduktion!$S$1527</f>
        <v>0</v>
      </c>
      <c r="I7" s="109">
        <f>[2]Elproduktion!$N$1528</f>
        <v>0</v>
      </c>
      <c r="J7" s="109">
        <f>[2]Elproduktion!$T$1526</f>
        <v>0</v>
      </c>
      <c r="K7" s="109">
        <f>[2]Elproduktion!U1524</f>
        <v>0</v>
      </c>
      <c r="L7" s="109">
        <f>[2]Elproduktion!V1524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[2]Elproduktion!$N$1530</f>
        <v>536</v>
      </c>
      <c r="D8" s="109">
        <f>[2]Elproduktion!$N$1531</f>
        <v>2162</v>
      </c>
      <c r="E8" s="109">
        <f>[2]Elproduktion!$Q$1532</f>
        <v>0</v>
      </c>
      <c r="F8" s="109">
        <f>[2]Elproduktion!$N$1533</f>
        <v>0</v>
      </c>
      <c r="G8" s="109">
        <f>[2]Elproduktion!$R$1534</f>
        <v>0</v>
      </c>
      <c r="H8" s="109">
        <f>[2]Elproduktion!$S$1535</f>
        <v>0</v>
      </c>
      <c r="I8" s="109">
        <f>[2]Elproduktion!$N$1536</f>
        <v>0</v>
      </c>
      <c r="J8" s="109">
        <f>[2]Elproduktion!$T$1534</f>
        <v>0</v>
      </c>
      <c r="K8" s="109">
        <f>[2]Elproduktion!U1532</f>
        <v>0</v>
      </c>
      <c r="L8" s="109">
        <f>[2]Elproduktion!V1532</f>
        <v>0</v>
      </c>
      <c r="M8" s="109"/>
      <c r="N8" s="109"/>
      <c r="O8" s="109"/>
      <c r="P8" s="109">
        <f t="shared" si="0"/>
        <v>2162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[2]Elproduktion!$N$1538</f>
        <v>868216</v>
      </c>
      <c r="D9" s="109">
        <f>[2]Elproduktion!$N$1539</f>
        <v>0</v>
      </c>
      <c r="E9" s="109">
        <f>[2]Elproduktion!$Q$1540</f>
        <v>0</v>
      </c>
      <c r="F9" s="109">
        <f>[2]Elproduktion!$N$1541</f>
        <v>0</v>
      </c>
      <c r="G9" s="109">
        <f>[2]Elproduktion!$R$1542</f>
        <v>0</v>
      </c>
      <c r="H9" s="109">
        <f>[2]Elproduktion!$S$1543</f>
        <v>0</v>
      </c>
      <c r="I9" s="109">
        <f>[2]Elproduktion!$N$1544</f>
        <v>0</v>
      </c>
      <c r="J9" s="109">
        <f>[2]Elproduktion!$T$1542</f>
        <v>0</v>
      </c>
      <c r="K9" s="109">
        <f>[2]Elproduktion!U1540</f>
        <v>0</v>
      </c>
      <c r="L9" s="109">
        <f>[2]Elproduktion!V1540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[2]Elproduktion!$N$1546</f>
        <v>505</v>
      </c>
      <c r="D10" s="109">
        <f>[2]Elproduktion!$N$1547</f>
        <v>0</v>
      </c>
      <c r="E10" s="109">
        <f>[2]Elproduktion!$Q$1548</f>
        <v>0</v>
      </c>
      <c r="F10" s="109">
        <f>[2]Elproduktion!$N$1549</f>
        <v>0</v>
      </c>
      <c r="G10" s="109">
        <f>[2]Elproduktion!$R$1550</f>
        <v>0</v>
      </c>
      <c r="H10" s="109">
        <f>[2]Elproduktion!$S$1551</f>
        <v>0</v>
      </c>
      <c r="I10" s="109">
        <f>[2]Elproduktion!$N$1552</f>
        <v>0</v>
      </c>
      <c r="J10" s="109">
        <f>[2]Elproduktion!$T$1550</f>
        <v>0</v>
      </c>
      <c r="K10" s="109">
        <f>[2]Elproduktion!U1548</f>
        <v>0</v>
      </c>
      <c r="L10" s="109">
        <f>[2]Elproduktion!V1548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891360</v>
      </c>
      <c r="D11" s="109">
        <f t="shared" ref="D11:O11" si="1">SUM(D5:D10)</f>
        <v>2162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2162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1488 Trollhättan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[2]Fjärrvärmeproduktion!$N$2130+[2]Fjärrvärmeproduktion!$N$2170*([2]Fjärrvärmeproduktion!$N$2130/([2]Fjärrvärmeproduktion!$N$2130+[2]Fjärrvärmeproduktion!$N$2138))</f>
        <v>109400.19526903612</v>
      </c>
      <c r="C18" s="109"/>
      <c r="D18" s="109">
        <f>[2]Fjärrvärmeproduktion!$N$2131</f>
        <v>557</v>
      </c>
      <c r="E18" s="109">
        <f>[2]Fjärrvärmeproduktion!$Q$2132</f>
        <v>0</v>
      </c>
      <c r="F18" s="109">
        <f>[2]Fjärrvärmeproduktion!$N$2133</f>
        <v>0</v>
      </c>
      <c r="G18" s="109">
        <f>[2]Fjärrvärmeproduktion!$R$2134</f>
        <v>1628</v>
      </c>
      <c r="H18" s="109">
        <f>[2]Fjärrvärmeproduktion!$S$2135</f>
        <v>116479</v>
      </c>
      <c r="I18" s="109">
        <f>[2]Fjärrvärmeproduktion!$N$2136</f>
        <v>0</v>
      </c>
      <c r="J18" s="109">
        <f>[2]Fjärrvärmeproduktion!$T$2134</f>
        <v>0</v>
      </c>
      <c r="K18" s="109">
        <f>[2]Fjärrvärmeproduktion!U2132</f>
        <v>0</v>
      </c>
      <c r="L18" s="109">
        <f>[2]Fjärrvärmeproduktion!V2132</f>
        <v>0</v>
      </c>
      <c r="M18" s="109">
        <f>[2]Fjärrvärmeproduktion!$W$2135</f>
        <v>0</v>
      </c>
      <c r="N18" s="109"/>
      <c r="O18" s="109"/>
      <c r="P18" s="109">
        <f>SUM(C18:O18)</f>
        <v>118664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[2]Fjärrvärmeproduktion!$N$2138+[2]Fjärrvärmeproduktion!$N$2170*([2]Fjärrvärmeproduktion!$N$2138/([2]Fjärrvärmeproduktion!$N$2138+[2]Fjärrvärmeproduktion!$N$2130))</f>
        <v>259701.80473096389</v>
      </c>
      <c r="C19" s="109"/>
      <c r="D19" s="109">
        <f>[2]Fjärrvärmeproduktion!$N$2139</f>
        <v>1493</v>
      </c>
      <c r="E19" s="109">
        <f>[2]Fjärrvärmeproduktion!$Q$2140</f>
        <v>0</v>
      </c>
      <c r="F19" s="109">
        <f>[2]Fjärrvärmeproduktion!$N$2141</f>
        <v>0</v>
      </c>
      <c r="G19" s="109">
        <f>[2]Fjärrvärmeproduktion!$R$2142</f>
        <v>25139</v>
      </c>
      <c r="H19" s="109">
        <f>[2]Fjärrvärmeproduktion!$S$2143</f>
        <v>234438</v>
      </c>
      <c r="I19" s="109">
        <f>[2]Fjärrvärmeproduktion!$N$2144</f>
        <v>0</v>
      </c>
      <c r="J19" s="109">
        <f>[2]Fjärrvärmeproduktion!$T$2142</f>
        <v>0</v>
      </c>
      <c r="K19" s="109">
        <f>[2]Fjärrvärmeproduktion!U2140</f>
        <v>0</v>
      </c>
      <c r="L19" s="109">
        <f>[2]Fjärrvärmeproduktion!V2140</f>
        <v>0</v>
      </c>
      <c r="M19" s="109">
        <f>[2]Fjärrvärmeproduktion!$W$2143</f>
        <v>0</v>
      </c>
      <c r="N19" s="109"/>
      <c r="O19" s="109"/>
      <c r="P19" s="109">
        <f t="shared" ref="P19:P24" si="2">SUM(C19:O19)</f>
        <v>261070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[2]Fjärrvärmeproduktion!$N$2146</f>
        <v>0</v>
      </c>
      <c r="C20" s="109"/>
      <c r="D20" s="109">
        <f>[2]Fjärrvärmeproduktion!$N$2147</f>
        <v>0</v>
      </c>
      <c r="E20" s="109">
        <f>[2]Fjärrvärmeproduktion!$Q$2148</f>
        <v>0</v>
      </c>
      <c r="F20" s="109">
        <f>[2]Fjärrvärmeproduktion!$N$2149</f>
        <v>0</v>
      </c>
      <c r="G20" s="109">
        <f>[2]Fjärrvärmeproduktion!$R$2150</f>
        <v>0</v>
      </c>
      <c r="H20" s="109">
        <f>[2]Fjärrvärmeproduktion!$S$2151</f>
        <v>0</v>
      </c>
      <c r="I20" s="109">
        <f>[2]Fjärrvärmeproduktion!$N$2152</f>
        <v>0</v>
      </c>
      <c r="J20" s="109">
        <f>[2]Fjärrvärmeproduktion!$T$2150</f>
        <v>0</v>
      </c>
      <c r="K20" s="109">
        <f>[2]Fjärrvärmeproduktion!U2148</f>
        <v>0</v>
      </c>
      <c r="L20" s="109">
        <f>[2]Fjärrvärmeproduktion!V2148</f>
        <v>0</v>
      </c>
      <c r="M20" s="109">
        <f>[2]Fjärrvärmeproduktion!$W$2151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[2]Fjärrvärmeproduktion!$N$2154</f>
        <v>0</v>
      </c>
      <c r="C21" s="109"/>
      <c r="D21" s="109">
        <f>[2]Fjärrvärmeproduktion!$N$2155</f>
        <v>0</v>
      </c>
      <c r="E21" s="109">
        <f>[2]Fjärrvärmeproduktion!$Q$2156</f>
        <v>0</v>
      </c>
      <c r="F21" s="109">
        <f>[2]Fjärrvärmeproduktion!$N$2157</f>
        <v>0</v>
      </c>
      <c r="G21" s="109">
        <f>[2]Fjärrvärmeproduktion!$R$2158</f>
        <v>0</v>
      </c>
      <c r="H21" s="109">
        <f>[2]Fjärrvärmeproduktion!$S$2159</f>
        <v>0</v>
      </c>
      <c r="I21" s="109">
        <f>[2]Fjärrvärmeproduktion!$N$2160</f>
        <v>0</v>
      </c>
      <c r="J21" s="109">
        <f>[2]Fjärrvärmeproduktion!$T$2158</f>
        <v>0</v>
      </c>
      <c r="K21" s="109">
        <f>[2]Fjärrvärmeproduktion!U2156</f>
        <v>0</v>
      </c>
      <c r="L21" s="109">
        <f>[2]Fjärrvärmeproduktion!V2156</f>
        <v>0</v>
      </c>
      <c r="M21" s="109">
        <f>[2]Fjärrvärmeproduktion!$W$2159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[2]Fjärrvärmeproduktion!$N$2162</f>
        <v>0</v>
      </c>
      <c r="C22" s="109"/>
      <c r="D22" s="109">
        <f>[2]Fjärrvärmeproduktion!$N$2163</f>
        <v>0</v>
      </c>
      <c r="E22" s="109">
        <f>[2]Fjärrvärmeproduktion!$Q$2164</f>
        <v>0</v>
      </c>
      <c r="F22" s="109">
        <f>[2]Fjärrvärmeproduktion!$N$2165</f>
        <v>0</v>
      </c>
      <c r="G22" s="109">
        <f>[2]Fjärrvärmeproduktion!$R$2166</f>
        <v>0</v>
      </c>
      <c r="H22" s="109">
        <f>[2]Fjärrvärmeproduktion!$S$2167</f>
        <v>0</v>
      </c>
      <c r="I22" s="109">
        <f>[2]Fjärrvärmeproduktion!$N$2168</f>
        <v>0</v>
      </c>
      <c r="J22" s="109">
        <f>[2]Fjärrvärmeproduktion!$T$2166</f>
        <v>0</v>
      </c>
      <c r="K22" s="109">
        <f>[2]Fjärrvärmeproduktion!U2164</f>
        <v>0</v>
      </c>
      <c r="L22" s="109">
        <f>[2]Fjärrvärmeproduktion!V2164</f>
        <v>0</v>
      </c>
      <c r="M22" s="109">
        <f>[2]Fjärrvärmeproduktion!$W$2167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1359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[2]Fjärrvärmeproduktion!$N$2171</f>
        <v>0</v>
      </c>
      <c r="E23" s="109">
        <f>[2]Fjärrvärmeproduktion!$Q$2172</f>
        <v>0</v>
      </c>
      <c r="F23" s="109">
        <f>[2]Fjärrvärmeproduktion!$N$2173</f>
        <v>0</v>
      </c>
      <c r="G23" s="109">
        <f>[2]Fjärrvärmeproduktion!$R$2174</f>
        <v>0</v>
      </c>
      <c r="H23" s="109">
        <f>[2]Fjärrvärmeproduktion!$S$2175</f>
        <v>0</v>
      </c>
      <c r="I23" s="109">
        <f>[2]Fjärrvärmeproduktion!$N$2176</f>
        <v>0</v>
      </c>
      <c r="J23" s="109">
        <f>[2]Fjärrvärmeproduktion!$T$2174</f>
        <v>0</v>
      </c>
      <c r="K23" s="109">
        <f>[2]Fjärrvärmeproduktion!U2172</f>
        <v>0</v>
      </c>
      <c r="L23" s="109">
        <f>[2]Fjärrvärmeproduktion!V2172</f>
        <v>0</v>
      </c>
      <c r="M23" s="109">
        <f>[2]Fjärrvärmeproduktion!$W$2175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369102</v>
      </c>
      <c r="C24" s="109">
        <f t="shared" ref="C24:O24" si="3">SUM(C18:C23)</f>
        <v>0</v>
      </c>
      <c r="D24" s="109">
        <f t="shared" si="3"/>
        <v>2050</v>
      </c>
      <c r="E24" s="109">
        <f t="shared" si="3"/>
        <v>0</v>
      </c>
      <c r="F24" s="109">
        <f t="shared" si="3"/>
        <v>0</v>
      </c>
      <c r="G24" s="109">
        <f t="shared" si="3"/>
        <v>26767</v>
      </c>
      <c r="H24" s="109">
        <f t="shared" si="3"/>
        <v>350917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379734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548 GWh</v>
      </c>
      <c r="T25" s="42">
        <f>C$44</f>
        <v>0.40290190494560463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350 GWh</v>
      </c>
      <c r="T26" s="42">
        <f>D$44</f>
        <v>0.257561563795421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3.6787624572461587E-6</v>
      </c>
      <c r="U28" s="36"/>
    </row>
    <row r="29" spans="1:34" ht="15.6">
      <c r="A29" s="79" t="str">
        <f>A2</f>
        <v>1488 Trollhättan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82 GWh</v>
      </c>
      <c r="T29" s="42">
        <f>G$44</f>
        <v>6.0117600323825272E-2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380 GWh</v>
      </c>
      <c r="T30" s="42">
        <f>H$44</f>
        <v>0.27941525217269181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[2]Slutanvändning!$N$3086</f>
        <v>0</v>
      </c>
      <c r="C32" s="129">
        <f>[2]Slutanvändning!$N$3087</f>
        <v>6788</v>
      </c>
      <c r="D32" s="129">
        <f>[2]Slutanvändning!$N$3080</f>
        <v>5265</v>
      </c>
      <c r="E32" s="109">
        <f>[2]Slutanvändning!$Q$3081</f>
        <v>0</v>
      </c>
      <c r="F32" s="129">
        <f>[2]Slutanvändning!$N$3082</f>
        <v>0</v>
      </c>
      <c r="G32" s="109">
        <f>[2]Slutanvändning!$N$3083</f>
        <v>1213</v>
      </c>
      <c r="H32" s="109">
        <f>[2]Slutanvändning!$N$3084</f>
        <v>0</v>
      </c>
      <c r="I32" s="109">
        <f>[2]Slutanvändning!$N$3085</f>
        <v>0</v>
      </c>
      <c r="J32" s="109">
        <v>0</v>
      </c>
      <c r="K32" s="109">
        <f>[2]Slutanvändning!T3081</f>
        <v>0</v>
      </c>
      <c r="L32" s="109">
        <f>[2]Slutanvändning!U3081</f>
        <v>0</v>
      </c>
      <c r="M32" s="109"/>
      <c r="N32" s="109">
        <v>0</v>
      </c>
      <c r="O32" s="109">
        <v>0</v>
      </c>
      <c r="P32" s="109">
        <f t="shared" ref="P32:P38" si="4">SUM(B32:N32)</f>
        <v>13266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[2]Slutanvändning!$N$3095</f>
        <v>85669</v>
      </c>
      <c r="C33" s="118">
        <f>[2]Slutanvändning!$N$3096</f>
        <v>142984.5</v>
      </c>
      <c r="D33" s="157">
        <f>[2]Slutanvändning!$N$3089</f>
        <v>35049.5</v>
      </c>
      <c r="E33" s="109">
        <f>[2]Slutanvändning!$Q$3090</f>
        <v>0</v>
      </c>
      <c r="F33" s="118">
        <f>[2]Slutanvändning!$N$3091</f>
        <v>5</v>
      </c>
      <c r="G33" s="109">
        <f>[2]Slutanvändning!$N$3092</f>
        <v>0</v>
      </c>
      <c r="H33" s="109">
        <f>[2]Slutanvändning!$N$3093</f>
        <v>0</v>
      </c>
      <c r="I33" s="109">
        <f>[2]Slutanvändning!$N$3094</f>
        <v>0</v>
      </c>
      <c r="J33" s="109">
        <v>0</v>
      </c>
      <c r="K33" s="109">
        <f>[2]Slutanvändning!T3090</f>
        <v>0</v>
      </c>
      <c r="L33" s="109">
        <f>[2]Slutanvändning!U3090</f>
        <v>0</v>
      </c>
      <c r="M33" s="109"/>
      <c r="N33" s="109">
        <v>0</v>
      </c>
      <c r="O33" s="109">
        <v>0</v>
      </c>
      <c r="P33" s="109">
        <f t="shared" si="4"/>
        <v>263708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[2]Slutanvändning!$N$3104</f>
        <v>19131</v>
      </c>
      <c r="C34" s="129">
        <f>[2]Slutanvändning!$N$3105</f>
        <v>55938</v>
      </c>
      <c r="D34" s="129">
        <f>[2]Slutanvändning!$N$3098</f>
        <v>4526</v>
      </c>
      <c r="E34" s="109">
        <f>[2]Slutanvändning!$Q$3099</f>
        <v>0</v>
      </c>
      <c r="F34" s="129">
        <f>[2]Slutanvändning!$N$3100</f>
        <v>0</v>
      </c>
      <c r="G34" s="109">
        <f>[2]Slutanvändning!$N$3101</f>
        <v>0</v>
      </c>
      <c r="H34" s="109">
        <f>[2]Slutanvändning!$N$3102</f>
        <v>0</v>
      </c>
      <c r="I34" s="109">
        <f>[2]Slutanvändning!$N$3103</f>
        <v>0</v>
      </c>
      <c r="J34" s="109">
        <v>0</v>
      </c>
      <c r="K34" s="109">
        <f>[2]Slutanvändning!T3099</f>
        <v>0</v>
      </c>
      <c r="L34" s="109">
        <f>[2]Slutanvändning!U3099</f>
        <v>0</v>
      </c>
      <c r="M34" s="109"/>
      <c r="N34" s="109">
        <v>0</v>
      </c>
      <c r="O34" s="109">
        <v>0</v>
      </c>
      <c r="P34" s="109">
        <f t="shared" si="4"/>
        <v>79595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[2]Slutanvändning!$N$3113</f>
        <v>0</v>
      </c>
      <c r="C35" s="129">
        <f>[2]Slutanvändning!$N$3114</f>
        <v>3572</v>
      </c>
      <c r="D35" s="129">
        <f>[2]Slutanvändning!$N$3107</f>
        <v>298865</v>
      </c>
      <c r="E35" s="109">
        <f>[2]Slutanvändning!$Q$3108</f>
        <v>0</v>
      </c>
      <c r="F35" s="129">
        <f>[2]Slutanvändning!$N$3109</f>
        <v>0</v>
      </c>
      <c r="G35" s="109">
        <f>[2]Slutanvändning!$N$3110</f>
        <v>53729</v>
      </c>
      <c r="H35" s="109">
        <f>[2]Slutanvändning!$N$3111</f>
        <v>0</v>
      </c>
      <c r="I35" s="109">
        <f>[2]Slutanvändning!$N$3112</f>
        <v>0</v>
      </c>
      <c r="J35" s="109">
        <v>0</v>
      </c>
      <c r="K35" s="109">
        <f>[2]Slutanvändning!T3108</f>
        <v>0</v>
      </c>
      <c r="L35" s="109">
        <f>[2]Slutanvändning!U3108</f>
        <v>0</v>
      </c>
      <c r="M35" s="109"/>
      <c r="N35" s="109">
        <v>0</v>
      </c>
      <c r="O35" s="109">
        <v>0</v>
      </c>
      <c r="P35" s="109">
        <f>SUM(B35:N35)</f>
        <v>356166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[2]Slutanvändning!$N$3122</f>
        <v>47004</v>
      </c>
      <c r="C36" s="129">
        <f>[2]Slutanvändning!$N$3123</f>
        <v>142906</v>
      </c>
      <c r="D36" s="129">
        <f>[2]Slutanvändning!$N$3116</f>
        <v>1693</v>
      </c>
      <c r="E36" s="109">
        <f>[2]Slutanvändning!$Q$3117</f>
        <v>0</v>
      </c>
      <c r="F36" s="129">
        <f>[2]Slutanvändning!$N$3118</f>
        <v>0</v>
      </c>
      <c r="G36" s="109">
        <f>[2]Slutanvändning!$N$3119</f>
        <v>0</v>
      </c>
      <c r="H36" s="109">
        <f>[2]Slutanvändning!$N$3120</f>
        <v>0</v>
      </c>
      <c r="I36" s="109">
        <f>[2]Slutanvändning!$N$3121</f>
        <v>0</v>
      </c>
      <c r="J36" s="109">
        <v>0</v>
      </c>
      <c r="K36" s="109">
        <f>[2]Slutanvändning!T3117</f>
        <v>0</v>
      </c>
      <c r="L36" s="109">
        <f>[2]Slutanvändning!U3117</f>
        <v>0</v>
      </c>
      <c r="M36" s="109"/>
      <c r="N36" s="109">
        <v>0</v>
      </c>
      <c r="O36" s="109">
        <v>0</v>
      </c>
      <c r="P36" s="109">
        <f t="shared" si="4"/>
        <v>191603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[2]Slutanvändning!$N$3131</f>
        <v>15440</v>
      </c>
      <c r="C37" s="129">
        <f>[2]Slutanvändning!$N$3132</f>
        <v>137402</v>
      </c>
      <c r="D37" s="129">
        <f>[2]Slutanvändning!$N$3125</f>
        <v>380</v>
      </c>
      <c r="E37" s="109">
        <f>[2]Slutanvändning!$Q$3126</f>
        <v>0</v>
      </c>
      <c r="F37" s="129">
        <f>[2]Slutanvändning!$N$3127</f>
        <v>0</v>
      </c>
      <c r="G37" s="109">
        <f>[2]Slutanvändning!$N$3128</f>
        <v>0</v>
      </c>
      <c r="H37" s="109">
        <f>[2]Slutanvändning!$N$3129</f>
        <v>28851</v>
      </c>
      <c r="I37" s="109">
        <f>[2]Slutanvändning!$N$3130</f>
        <v>0</v>
      </c>
      <c r="J37" s="109">
        <v>0</v>
      </c>
      <c r="K37" s="109">
        <f>[2]Slutanvändning!T3126</f>
        <v>0</v>
      </c>
      <c r="L37" s="109">
        <f>[2]Slutanvändning!U3126</f>
        <v>0</v>
      </c>
      <c r="M37" s="109"/>
      <c r="N37" s="109">
        <v>0</v>
      </c>
      <c r="O37" s="109">
        <v>0</v>
      </c>
      <c r="P37" s="109">
        <f t="shared" si="4"/>
        <v>182073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[2]Slutanvändning!$N$3140</f>
        <v>172330</v>
      </c>
      <c r="C38" s="129">
        <f>[2]Slutanvändning!$N$3141</f>
        <v>33400</v>
      </c>
      <c r="D38" s="129">
        <f>[2]Slutanvändning!$N$3134</f>
        <v>75</v>
      </c>
      <c r="E38" s="109">
        <f>[2]Slutanvändning!$Q$3135</f>
        <v>0</v>
      </c>
      <c r="F38" s="129">
        <f>[2]Slutanvändning!$N$3136</f>
        <v>0</v>
      </c>
      <c r="G38" s="109">
        <f>[2]Slutanvändning!$N$3137</f>
        <v>0</v>
      </c>
      <c r="H38" s="109">
        <f>[2]Slutanvändning!$N$3138</f>
        <v>0</v>
      </c>
      <c r="I38" s="109">
        <f>[2]Slutanvändning!$N$3139</f>
        <v>0</v>
      </c>
      <c r="J38" s="109">
        <v>0</v>
      </c>
      <c r="K38" s="109">
        <f>[2]Slutanvändning!T3135</f>
        <v>0</v>
      </c>
      <c r="L38" s="109">
        <f>[2]Slutanvändning!U3135</f>
        <v>0</v>
      </c>
      <c r="M38" s="109"/>
      <c r="N38" s="109">
        <v>0</v>
      </c>
      <c r="O38" s="109">
        <v>0</v>
      </c>
      <c r="P38" s="109">
        <f t="shared" si="4"/>
        <v>205805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[2]Slutanvändning!$N$3149</f>
        <v>0</v>
      </c>
      <c r="C39" s="129">
        <f>[2]Slutanvändning!$N$3150</f>
        <v>3831</v>
      </c>
      <c r="D39" s="129">
        <f>[2]Slutanvändning!$N$3143</f>
        <v>0</v>
      </c>
      <c r="E39" s="109">
        <f>[2]Slutanvändning!$Q$3144</f>
        <v>0</v>
      </c>
      <c r="F39" s="129">
        <f>[2]Slutanvändning!$N$3145</f>
        <v>0</v>
      </c>
      <c r="G39" s="109">
        <f>[2]Slutanvändning!$N$3146</f>
        <v>0</v>
      </c>
      <c r="H39" s="109">
        <f>[2]Slutanvändning!$N$3147</f>
        <v>0</v>
      </c>
      <c r="I39" s="109">
        <f>[2]Slutanvändning!$N$3148</f>
        <v>0</v>
      </c>
      <c r="J39" s="109">
        <v>0</v>
      </c>
      <c r="K39" s="109">
        <f>[2]Slutanvändning!T3144</f>
        <v>0</v>
      </c>
      <c r="L39" s="109">
        <f>[2]Slutanvändning!U3144</f>
        <v>0</v>
      </c>
      <c r="M39" s="109"/>
      <c r="N39" s="109">
        <v>0</v>
      </c>
      <c r="O39" s="109">
        <v>0</v>
      </c>
      <c r="P39" s="109">
        <f>SUM(B39:N39)</f>
        <v>3831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339574</v>
      </c>
      <c r="C40" s="142">
        <f t="shared" ref="C40:O40" si="5">SUM(C32:C39)</f>
        <v>526821.5</v>
      </c>
      <c r="D40" s="142">
        <f t="shared" si="5"/>
        <v>345853.5</v>
      </c>
      <c r="E40" s="109">
        <f t="shared" si="5"/>
        <v>0</v>
      </c>
      <c r="F40" s="142">
        <f>SUM(F32:F39)</f>
        <v>5</v>
      </c>
      <c r="G40" s="109">
        <f t="shared" si="5"/>
        <v>54942</v>
      </c>
      <c r="H40" s="109">
        <f t="shared" si="5"/>
        <v>28851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1296047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72 GWh</v>
      </c>
      <c r="T41" s="64"/>
    </row>
    <row r="42" spans="1:47">
      <c r="A42" s="46" t="s">
        <v>43</v>
      </c>
      <c r="B42" s="113">
        <f>B39+B38+B37</f>
        <v>187770</v>
      </c>
      <c r="C42" s="113">
        <f>C39+C38+C37</f>
        <v>174633</v>
      </c>
      <c r="D42" s="113">
        <f>D39+D38+D37</f>
        <v>455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28851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391709</v>
      </c>
      <c r="Q42" s="34"/>
      <c r="R42" s="41" t="s">
        <v>41</v>
      </c>
      <c r="S42" s="11" t="str">
        <f>ROUND(P42/1000,0) &amp;" GWh"</f>
        <v>392 GWh</v>
      </c>
      <c r="T42" s="42">
        <f>P42/P40</f>
        <v>0.30223363813195048</v>
      </c>
    </row>
    <row r="43" spans="1:47">
      <c r="A43" s="47" t="s">
        <v>45</v>
      </c>
      <c r="B43" s="115"/>
      <c r="C43" s="116">
        <f>C40+C24-C7+C46</f>
        <v>547605.22</v>
      </c>
      <c r="D43" s="116">
        <f t="shared" ref="D43:O43" si="7">D11+D24+D40</f>
        <v>350065.5</v>
      </c>
      <c r="E43" s="116">
        <f t="shared" si="7"/>
        <v>0</v>
      </c>
      <c r="F43" s="116">
        <f t="shared" si="7"/>
        <v>5</v>
      </c>
      <c r="G43" s="116">
        <f t="shared" si="7"/>
        <v>81709</v>
      </c>
      <c r="H43" s="116">
        <f t="shared" si="7"/>
        <v>379768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1359152.72</v>
      </c>
      <c r="Q43" s="34"/>
      <c r="R43" s="41" t="s">
        <v>42</v>
      </c>
      <c r="S43" s="11" t="str">
        <f>ROUND(P36/1000,0) &amp;" GWh"</f>
        <v>192 GWh</v>
      </c>
      <c r="T43" s="63">
        <f>P36/P40</f>
        <v>0.14783645963456571</v>
      </c>
    </row>
    <row r="44" spans="1:47">
      <c r="A44" s="47" t="s">
        <v>46</v>
      </c>
      <c r="B44" s="97"/>
      <c r="C44" s="104">
        <f>C43/$P$43</f>
        <v>0.40290190494560463</v>
      </c>
      <c r="D44" s="104">
        <f t="shared" ref="D44:P44" si="8">D43/$P$43</f>
        <v>0.257561563795421</v>
      </c>
      <c r="E44" s="104">
        <f t="shared" si="8"/>
        <v>0</v>
      </c>
      <c r="F44" s="104">
        <f t="shared" si="8"/>
        <v>3.6787624572461587E-6</v>
      </c>
      <c r="G44" s="104">
        <f t="shared" si="8"/>
        <v>6.0117600323825272E-2</v>
      </c>
      <c r="H44" s="104">
        <f t="shared" si="8"/>
        <v>0.27941525217269181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80 GWh</v>
      </c>
      <c r="T44" s="42">
        <f>P34/P40</f>
        <v>6.1413667868526374E-2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13 GWh</v>
      </c>
      <c r="T45" s="42">
        <f>P32/P40</f>
        <v>1.0235739907580511E-2</v>
      </c>
      <c r="U45" s="36"/>
    </row>
    <row r="46" spans="1:47">
      <c r="A46" s="48" t="s">
        <v>49</v>
      </c>
      <c r="B46" s="68">
        <f>B24-B40</f>
        <v>29528</v>
      </c>
      <c r="C46" s="68">
        <f>(C40+C24)*0.08</f>
        <v>42145.72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264 GWh</v>
      </c>
      <c r="T46" s="63">
        <f>P33/P40</f>
        <v>0.20347101609741006</v>
      </c>
      <c r="U46" s="36"/>
    </row>
    <row r="47" spans="1:47">
      <c r="A47" s="48" t="s">
        <v>51</v>
      </c>
      <c r="B47" s="71">
        <f>B46/B24</f>
        <v>7.9999566515488937E-2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356 GWh</v>
      </c>
      <c r="T47" s="63">
        <f>P35/P40</f>
        <v>0.27480947835996689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1296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5"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118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[2]Solceller!$C$33</f>
        <v>294.5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[2]Elproduktion!$N$1202</f>
        <v>0</v>
      </c>
      <c r="D7" s="109">
        <f>[2]Elproduktion!$N$1203</f>
        <v>0</v>
      </c>
      <c r="E7" s="109">
        <f>[2]Elproduktion!$Q$1204</f>
        <v>0</v>
      </c>
      <c r="F7" s="109">
        <f>[2]Elproduktion!$N$1205</f>
        <v>0</v>
      </c>
      <c r="G7" s="109">
        <f>[2]Elproduktion!$R$1206</f>
        <v>0</v>
      </c>
      <c r="H7" s="109">
        <f>[2]Elproduktion!$S$1207</f>
        <v>0</v>
      </c>
      <c r="I7" s="109">
        <f>[2]Elproduktion!$N$1208</f>
        <v>0</v>
      </c>
      <c r="J7" s="109">
        <f>[2]Elproduktion!$T$1206</f>
        <v>0</v>
      </c>
      <c r="K7" s="109">
        <f>[2]Elproduktion!U1204</f>
        <v>0</v>
      </c>
      <c r="L7" s="109">
        <f>[2]Elproduktion!V1204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[2]Elproduktion!$N$1210</f>
        <v>0</v>
      </c>
      <c r="D8" s="109">
        <f>[2]Elproduktion!$N$1211</f>
        <v>0</v>
      </c>
      <c r="E8" s="109">
        <f>[2]Elproduktion!$Q$1212</f>
        <v>0</v>
      </c>
      <c r="F8" s="109">
        <f>[2]Elproduktion!$N$1213</f>
        <v>0</v>
      </c>
      <c r="G8" s="109">
        <f>[2]Elproduktion!$R$1214</f>
        <v>0</v>
      </c>
      <c r="H8" s="109">
        <f>[2]Elproduktion!$S$1215</f>
        <v>0</v>
      </c>
      <c r="I8" s="109">
        <f>[2]Elproduktion!$N$1216</f>
        <v>0</v>
      </c>
      <c r="J8" s="109">
        <f>[2]Elproduktion!$T$1214</f>
        <v>0</v>
      </c>
      <c r="K8" s="109">
        <f>[2]Elproduktion!U1212</f>
        <v>0</v>
      </c>
      <c r="L8" s="109">
        <f>[2]Elproduktion!V1212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[2]Elproduktion!$N$1218</f>
        <v>0</v>
      </c>
      <c r="D9" s="109">
        <f>[2]Elproduktion!$N$1219</f>
        <v>0</v>
      </c>
      <c r="E9" s="109">
        <f>[2]Elproduktion!$Q$1220</f>
        <v>0</v>
      </c>
      <c r="F9" s="109">
        <f>[2]Elproduktion!$N$1221</f>
        <v>0</v>
      </c>
      <c r="G9" s="109">
        <f>[2]Elproduktion!$R$1222</f>
        <v>0</v>
      </c>
      <c r="H9" s="109">
        <f>[2]Elproduktion!$S$1223</f>
        <v>0</v>
      </c>
      <c r="I9" s="109">
        <f>[2]Elproduktion!$N$1224</f>
        <v>0</v>
      </c>
      <c r="J9" s="109">
        <f>[2]Elproduktion!$T$1222</f>
        <v>0</v>
      </c>
      <c r="K9" s="109">
        <f>[2]Elproduktion!U1220</f>
        <v>0</v>
      </c>
      <c r="L9" s="109">
        <f>[2]Elproduktion!V1220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[2]Elproduktion!$N$1226</f>
        <v>7436</v>
      </c>
      <c r="D10" s="109">
        <f>[2]Elproduktion!$N$1227</f>
        <v>0</v>
      </c>
      <c r="E10" s="109">
        <f>[2]Elproduktion!$Q$1228</f>
        <v>0</v>
      </c>
      <c r="F10" s="109">
        <f>[2]Elproduktion!$N$1229</f>
        <v>0</v>
      </c>
      <c r="G10" s="109">
        <f>[2]Elproduktion!$R$1230</f>
        <v>0</v>
      </c>
      <c r="H10" s="109">
        <f>[2]Elproduktion!$S$1231</f>
        <v>0</v>
      </c>
      <c r="I10" s="109">
        <f>[2]Elproduktion!$N$1232</f>
        <v>0</v>
      </c>
      <c r="J10" s="109">
        <f>[2]Elproduktion!$T$1230</f>
        <v>0</v>
      </c>
      <c r="K10" s="109">
        <f>[2]Elproduktion!U1228</f>
        <v>0</v>
      </c>
      <c r="L10" s="109">
        <f>[2]Elproduktion!V1228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7730.5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1473 Töreboda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9">
        <f>[2]Fjärrvärmeproduktion!$N$1682</f>
        <v>0</v>
      </c>
      <c r="C18" s="109"/>
      <c r="D18" s="109">
        <f>[2]Fjärrvärmeproduktion!$N$1683</f>
        <v>0</v>
      </c>
      <c r="E18" s="109">
        <f>[2]Fjärrvärmeproduktion!$Q$1684</f>
        <v>0</v>
      </c>
      <c r="F18" s="109">
        <f>[2]Fjärrvärmeproduktion!$N$1685</f>
        <v>0</v>
      </c>
      <c r="G18" s="109">
        <f>[2]Fjärrvärmeproduktion!$R$1686</f>
        <v>0</v>
      </c>
      <c r="H18" s="109">
        <f>[2]Fjärrvärmeproduktion!$S$1687</f>
        <v>0</v>
      </c>
      <c r="I18" s="109">
        <f>[2]Fjärrvärmeproduktion!$N$1688</f>
        <v>0</v>
      </c>
      <c r="J18" s="109">
        <f>[2]Fjärrvärmeproduktion!$T$1686</f>
        <v>0</v>
      </c>
      <c r="K18" s="109">
        <f>[2]Fjärrvärmeproduktion!U1684</f>
        <v>0</v>
      </c>
      <c r="L18" s="109">
        <f>[2]Fjärrvärmeproduktion!V1684</f>
        <v>0</v>
      </c>
      <c r="M18" s="109">
        <f>[2]Fjärrvärmeproduktion!$W$1687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9">
        <f>[2]Fjärrvärmeproduktion!$N$1690</f>
        <v>0</v>
      </c>
      <c r="C19" s="109"/>
      <c r="D19" s="109">
        <f>[2]Fjärrvärmeproduktion!$N$1691</f>
        <v>0</v>
      </c>
      <c r="E19" s="109">
        <f>[2]Fjärrvärmeproduktion!$Q$1692</f>
        <v>0</v>
      </c>
      <c r="F19" s="109">
        <f>[2]Fjärrvärmeproduktion!$N$1693</f>
        <v>0</v>
      </c>
      <c r="G19" s="109">
        <f>[2]Fjärrvärmeproduktion!$R$1694</f>
        <v>0</v>
      </c>
      <c r="H19" s="109">
        <f>[2]Fjärrvärmeproduktion!$S$1695</f>
        <v>0</v>
      </c>
      <c r="I19" s="109">
        <f>[2]Fjärrvärmeproduktion!$N$1696</f>
        <v>0</v>
      </c>
      <c r="J19" s="109">
        <f>[2]Fjärrvärmeproduktion!$T$1694</f>
        <v>0</v>
      </c>
      <c r="K19" s="109">
        <f>[2]Fjärrvärmeproduktion!U1692</f>
        <v>0</v>
      </c>
      <c r="L19" s="109">
        <f>[2]Fjärrvärmeproduktion!V1692</f>
        <v>0</v>
      </c>
      <c r="M19" s="109">
        <f>[2]Fjärrvärmeproduktion!$W$1695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09">
        <f>[2]Fjärrvärmeproduktion!$N$1698</f>
        <v>0</v>
      </c>
      <c r="C20" s="109"/>
      <c r="D20" s="109">
        <f>[2]Fjärrvärmeproduktion!$N$1699</f>
        <v>0</v>
      </c>
      <c r="E20" s="109">
        <f>[2]Fjärrvärmeproduktion!$Q$1700</f>
        <v>0</v>
      </c>
      <c r="F20" s="109">
        <f>[2]Fjärrvärmeproduktion!$N$1701</f>
        <v>0</v>
      </c>
      <c r="G20" s="109">
        <f>[2]Fjärrvärmeproduktion!$R$1702</f>
        <v>0</v>
      </c>
      <c r="H20" s="109">
        <f>[2]Fjärrvärmeproduktion!$S$1703</f>
        <v>0</v>
      </c>
      <c r="I20" s="109">
        <f>[2]Fjärrvärmeproduktion!$N$1704</f>
        <v>0</v>
      </c>
      <c r="J20" s="109">
        <f>[2]Fjärrvärmeproduktion!$T$1702</f>
        <v>0</v>
      </c>
      <c r="K20" s="109">
        <f>[2]Fjärrvärmeproduktion!U1700</f>
        <v>0</v>
      </c>
      <c r="L20" s="109">
        <f>[2]Fjärrvärmeproduktion!V1700</f>
        <v>0</v>
      </c>
      <c r="M20" s="109">
        <f>[2]Fjärrvärmeproduktion!$W$1703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9">
        <f>[2]Fjärrvärmeproduktion!$N$1706</f>
        <v>0</v>
      </c>
      <c r="C21" s="109"/>
      <c r="D21" s="109">
        <f>[2]Fjärrvärmeproduktion!$N$1707</f>
        <v>0</v>
      </c>
      <c r="E21" s="109">
        <f>[2]Fjärrvärmeproduktion!$Q$1708</f>
        <v>0</v>
      </c>
      <c r="F21" s="109">
        <f>[2]Fjärrvärmeproduktion!$N$1709</f>
        <v>0</v>
      </c>
      <c r="G21" s="109">
        <f>[2]Fjärrvärmeproduktion!$R$1710</f>
        <v>0</v>
      </c>
      <c r="H21" s="109">
        <f>[2]Fjärrvärmeproduktion!$S$1711</f>
        <v>0</v>
      </c>
      <c r="I21" s="109">
        <f>[2]Fjärrvärmeproduktion!$N$1712</f>
        <v>0</v>
      </c>
      <c r="J21" s="109">
        <f>[2]Fjärrvärmeproduktion!$T$1710</f>
        <v>0</v>
      </c>
      <c r="K21" s="109">
        <f>[2]Fjärrvärmeproduktion!U1708</f>
        <v>0</v>
      </c>
      <c r="L21" s="109">
        <f>[2]Fjärrvärmeproduktion!V1708</f>
        <v>0</v>
      </c>
      <c r="M21" s="109">
        <f>[2]Fjärrvärmeproduktion!$W$1711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9">
        <f>[2]Fjärrvärmeproduktion!$N$1714</f>
        <v>0</v>
      </c>
      <c r="C22" s="109"/>
      <c r="D22" s="109">
        <f>[2]Fjärrvärmeproduktion!$N$1715</f>
        <v>0</v>
      </c>
      <c r="E22" s="109">
        <f>[2]Fjärrvärmeproduktion!$Q$1716</f>
        <v>0</v>
      </c>
      <c r="F22" s="109">
        <f>[2]Fjärrvärmeproduktion!$N$1717</f>
        <v>0</v>
      </c>
      <c r="G22" s="109">
        <f>[2]Fjärrvärmeproduktion!$R$1718</f>
        <v>0</v>
      </c>
      <c r="H22" s="109">
        <f>[2]Fjärrvärmeproduktion!$S$1719</f>
        <v>0</v>
      </c>
      <c r="I22" s="109">
        <f>[2]Fjärrvärmeproduktion!$N$1720</f>
        <v>0</v>
      </c>
      <c r="J22" s="109">
        <f>[2]Fjärrvärmeproduktion!$T$1718</f>
        <v>0</v>
      </c>
      <c r="K22" s="109">
        <f>[2]Fjärrvärmeproduktion!U1716</f>
        <v>0</v>
      </c>
      <c r="L22" s="109">
        <f>[2]Fjärrvärmeproduktion!V1716</f>
        <v>0</v>
      </c>
      <c r="M22" s="109">
        <f>[2]Fjärrvärmeproduktion!$W$1719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287 GWh</v>
      </c>
      <c r="T22" s="38"/>
      <c r="U22" s="36"/>
    </row>
    <row r="23" spans="1:34" ht="15.6">
      <c r="A23" s="5" t="s">
        <v>23</v>
      </c>
      <c r="B23" s="109">
        <f>[2]Fjärrvärmeproduktion!$N$1722</f>
        <v>0</v>
      </c>
      <c r="C23" s="109"/>
      <c r="D23" s="109">
        <f>[2]Fjärrvärmeproduktion!$N$1723</f>
        <v>0</v>
      </c>
      <c r="E23" s="109">
        <f>[2]Fjärrvärmeproduktion!$Q$1724</f>
        <v>0</v>
      </c>
      <c r="F23" s="109">
        <f>[2]Fjärrvärmeproduktion!$N$1725</f>
        <v>0</v>
      </c>
      <c r="G23" s="109">
        <f>[2]Fjärrvärmeproduktion!$R$1726</f>
        <v>0</v>
      </c>
      <c r="H23" s="109">
        <f>[2]Fjärrvärmeproduktion!$S$1727</f>
        <v>0</v>
      </c>
      <c r="I23" s="109">
        <f>[2]Fjärrvärmeproduktion!$N$1728</f>
        <v>0</v>
      </c>
      <c r="J23" s="109">
        <f>[2]Fjärrvärmeproduktion!$T$1726</f>
        <v>0</v>
      </c>
      <c r="K23" s="109">
        <f>[2]Fjärrvärmeproduktion!U1724</f>
        <v>0</v>
      </c>
      <c r="L23" s="109">
        <f>[2]Fjärrvärmeproduktion!V1724</f>
        <v>0</v>
      </c>
      <c r="M23" s="109">
        <f>[2]Fjärrvärmeproduktion!$W$1727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0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9"/>
      <c r="Q25" s="31"/>
      <c r="R25" s="85" t="str">
        <f>C30</f>
        <v>El</v>
      </c>
      <c r="S25" s="61" t="str">
        <f>ROUND(C43/1000,0) &amp;" GWh"</f>
        <v>164 GWh</v>
      </c>
      <c r="T25" s="42">
        <f>C$44</f>
        <v>0.57333109822801387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69 GWh</v>
      </c>
      <c r="T26" s="42">
        <f>D$44</f>
        <v>0.24119327154262177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0</v>
      </c>
      <c r="U28" s="36"/>
    </row>
    <row r="29" spans="1:34" ht="15.6">
      <c r="A29" s="79" t="str">
        <f>A2</f>
        <v>1473 Töreboda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12 GWh</v>
      </c>
      <c r="T29" s="42">
        <f>G$44</f>
        <v>4.3279973933837361E-2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41 GWh</v>
      </c>
      <c r="T30" s="42">
        <f>H$44</f>
        <v>0.14219565629552694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[2]Slutanvändning!$N$2438</f>
        <v>0</v>
      </c>
      <c r="C32" s="129">
        <f>[2]Slutanvändning!$N$2439</f>
        <v>8221</v>
      </c>
      <c r="D32" s="129">
        <f>[2]Slutanvändning!$N$2432</f>
        <v>11865</v>
      </c>
      <c r="E32" s="109">
        <f>[2]Slutanvändning!$Q$2433</f>
        <v>0</v>
      </c>
      <c r="F32" s="129">
        <f>[2]Slutanvändning!$N$2434</f>
        <v>0</v>
      </c>
      <c r="G32" s="109">
        <f>[2]Slutanvändning!$N$2435</f>
        <v>2641</v>
      </c>
      <c r="H32" s="129">
        <f>[2]Slutanvändning!$N$2436</f>
        <v>0</v>
      </c>
      <c r="I32" s="109">
        <f>[2]Slutanvändning!$N$2437</f>
        <v>0</v>
      </c>
      <c r="J32" s="109">
        <v>0</v>
      </c>
      <c r="K32" s="109">
        <f>[2]Slutanvändning!T2433</f>
        <v>0</v>
      </c>
      <c r="L32" s="109">
        <f>[2]Slutanvändning!U2433</f>
        <v>0</v>
      </c>
      <c r="M32" s="109"/>
      <c r="N32" s="109">
        <v>0</v>
      </c>
      <c r="O32" s="109">
        <v>0</v>
      </c>
      <c r="P32" s="109">
        <f t="shared" ref="P32:P38" si="4">SUM(B32:N32)</f>
        <v>22727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1">
        <f>[2]Slutanvändning!$N$2447</f>
        <v>5492.2680808546611</v>
      </c>
      <c r="C33" s="129">
        <f>[2]Slutanvändning!$N$2448</f>
        <v>28968</v>
      </c>
      <c r="D33" s="129">
        <f>[2]Slutanvändning!$N$2441</f>
        <v>4197</v>
      </c>
      <c r="E33" s="109">
        <f>[2]Slutanvändning!$Q$2442</f>
        <v>0</v>
      </c>
      <c r="F33" s="118">
        <f>[2]Slutanvändning!$N$2443</f>
        <v>0</v>
      </c>
      <c r="G33" s="109">
        <f>[2]Slutanvändning!$N$2444</f>
        <v>0</v>
      </c>
      <c r="H33" s="118">
        <f>[2]Slutanvändning!$N$2445</f>
        <v>14400.999999999996</v>
      </c>
      <c r="I33" s="109">
        <f>[2]Slutanvändning!$N$2446</f>
        <v>0</v>
      </c>
      <c r="J33" s="109">
        <v>0</v>
      </c>
      <c r="K33" s="109">
        <f>[2]Slutanvändning!T2442</f>
        <v>0</v>
      </c>
      <c r="L33" s="109">
        <f>[2]Slutanvändning!U2442</f>
        <v>0</v>
      </c>
      <c r="M33" s="109"/>
      <c r="N33" s="109">
        <v>0</v>
      </c>
      <c r="O33" s="109">
        <v>0</v>
      </c>
      <c r="P33" s="142">
        <f t="shared" si="4"/>
        <v>53058.268080854657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1">
        <f>[2]Slutanvändning!$N$2456</f>
        <v>7143.901314272538</v>
      </c>
      <c r="C34" s="129">
        <f>[2]Slutanvändning!$N$2457</f>
        <v>9413</v>
      </c>
      <c r="D34" s="129">
        <f>[2]Slutanvändning!$N$2450</f>
        <v>706</v>
      </c>
      <c r="E34" s="109">
        <f>[2]Slutanvändning!$Q$2451</f>
        <v>0</v>
      </c>
      <c r="F34" s="129">
        <f>[2]Slutanvändning!$N$2452</f>
        <v>0</v>
      </c>
      <c r="G34" s="109">
        <f>[2]Slutanvändning!$N$2453</f>
        <v>0</v>
      </c>
      <c r="H34" s="129">
        <f>[2]Slutanvändning!$N$2454</f>
        <v>0</v>
      </c>
      <c r="I34" s="109">
        <f>[2]Slutanvändning!$N$2455</f>
        <v>0</v>
      </c>
      <c r="J34" s="109">
        <v>0</v>
      </c>
      <c r="K34" s="109">
        <f>[2]Slutanvändning!T2451</f>
        <v>0</v>
      </c>
      <c r="L34" s="109">
        <f>[2]Slutanvändning!U2451</f>
        <v>0</v>
      </c>
      <c r="M34" s="109"/>
      <c r="N34" s="109">
        <v>0</v>
      </c>
      <c r="O34" s="109">
        <v>0</v>
      </c>
      <c r="P34" s="142">
        <f t="shared" si="4"/>
        <v>17262.901314272538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[2]Slutanvändning!$N$2465</f>
        <v>0</v>
      </c>
      <c r="C35" s="118">
        <f>[2]Slutanvändning!$N$2466</f>
        <v>51929.52568412869</v>
      </c>
      <c r="D35" s="118">
        <f>[2]Slutanvändning!$N$2459</f>
        <v>51046.47431587131</v>
      </c>
      <c r="E35" s="109">
        <f>[2]Slutanvändning!$Q$2460</f>
        <v>0</v>
      </c>
      <c r="F35" s="129">
        <f>[2]Slutanvändning!$N$2461</f>
        <v>0</v>
      </c>
      <c r="G35" s="109">
        <f>[2]Slutanvändning!$N$2462</f>
        <v>9759</v>
      </c>
      <c r="H35" s="129">
        <f>[2]Slutanvändning!$N$2463</f>
        <v>0</v>
      </c>
      <c r="I35" s="109">
        <f>[2]Slutanvändning!$N$2464</f>
        <v>0</v>
      </c>
      <c r="J35" s="109">
        <v>0</v>
      </c>
      <c r="K35" s="109">
        <f>[2]Slutanvändning!T2460</f>
        <v>0</v>
      </c>
      <c r="L35" s="109">
        <f>[2]Slutanvändning!U2460</f>
        <v>0</v>
      </c>
      <c r="M35" s="109"/>
      <c r="N35" s="109">
        <v>0</v>
      </c>
      <c r="O35" s="109">
        <v>0</v>
      </c>
      <c r="P35" s="109">
        <f>SUM(B35:N35)</f>
        <v>112735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1">
        <f>[2]Slutanvändning!$N$2474</f>
        <v>1263.8306048727998</v>
      </c>
      <c r="C36" s="129">
        <f>[2]Slutanvändning!$N$2475</f>
        <v>11210</v>
      </c>
      <c r="D36" s="129">
        <f>[2]Slutanvändning!$N$2468</f>
        <v>992</v>
      </c>
      <c r="E36" s="109">
        <f>[2]Slutanvändning!$Q$2469</f>
        <v>0</v>
      </c>
      <c r="F36" s="129">
        <f>[2]Slutanvändning!$N$2470</f>
        <v>0</v>
      </c>
      <c r="G36" s="109">
        <f>[2]Slutanvändning!$N$2471</f>
        <v>0</v>
      </c>
      <c r="H36" s="129">
        <f>[2]Slutanvändning!$N$2472</f>
        <v>0</v>
      </c>
      <c r="I36" s="109">
        <f>[2]Slutanvändning!$N$2473</f>
        <v>0</v>
      </c>
      <c r="J36" s="109">
        <v>0</v>
      </c>
      <c r="K36" s="109">
        <f>[2]Slutanvändning!T2469</f>
        <v>0</v>
      </c>
      <c r="L36" s="109">
        <f>[2]Slutanvändning!U2469</f>
        <v>0</v>
      </c>
      <c r="M36" s="109"/>
      <c r="N36" s="109">
        <v>0</v>
      </c>
      <c r="O36" s="109">
        <v>0</v>
      </c>
      <c r="P36" s="146">
        <f t="shared" si="4"/>
        <v>13465.830604872799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[2]Slutanvändning!$N$2483</f>
        <v>600</v>
      </c>
      <c r="C37" s="129">
        <f>[2]Slutanvändning!$N$2484</f>
        <v>38210</v>
      </c>
      <c r="D37" s="118">
        <f>[2]Slutanvändning!$N$2477</f>
        <v>297</v>
      </c>
      <c r="E37" s="109">
        <f>[2]Slutanvändning!$Q$2478</f>
        <v>0</v>
      </c>
      <c r="F37" s="129">
        <f>[2]Slutanvändning!$N$2479</f>
        <v>0</v>
      </c>
      <c r="G37" s="109">
        <f>[2]Slutanvändning!$N$2480</f>
        <v>0</v>
      </c>
      <c r="H37" s="118">
        <f>[2]Slutanvändning!$N$2481</f>
        <v>26339</v>
      </c>
      <c r="I37" s="109">
        <f>[2]Slutanvändning!$N$2482</f>
        <v>0</v>
      </c>
      <c r="J37" s="109">
        <v>0</v>
      </c>
      <c r="K37" s="109">
        <f>[2]Slutanvändning!T2478</f>
        <v>0</v>
      </c>
      <c r="L37" s="109">
        <f>[2]Slutanvändning!U2478</f>
        <v>0</v>
      </c>
      <c r="M37" s="109"/>
      <c r="N37" s="109">
        <v>0</v>
      </c>
      <c r="O37" s="109">
        <v>0</v>
      </c>
      <c r="P37" s="142">
        <f t="shared" si="4"/>
        <v>65446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[2]Slutanvändning!$N$2492</f>
        <v>11000</v>
      </c>
      <c r="C38" s="129">
        <f>[2]Slutanvändning!$N$2493</f>
        <v>3772</v>
      </c>
      <c r="D38" s="129">
        <f>[2]Slutanvändning!$N$2486</f>
        <v>0</v>
      </c>
      <c r="E38" s="109">
        <f>[2]Slutanvändning!$Q$2487</f>
        <v>0</v>
      </c>
      <c r="F38" s="129">
        <f>[2]Slutanvändning!$N$2488</f>
        <v>0</v>
      </c>
      <c r="G38" s="109">
        <f>[2]Slutanvändning!$N$2489</f>
        <v>0</v>
      </c>
      <c r="H38" s="129">
        <f>[2]Slutanvändning!$N$2490</f>
        <v>0</v>
      </c>
      <c r="I38" s="109">
        <f>[2]Slutanvändning!$N$2491</f>
        <v>0</v>
      </c>
      <c r="J38" s="109">
        <v>0</v>
      </c>
      <c r="K38" s="109">
        <f>[2]Slutanvändning!T2487</f>
        <v>0</v>
      </c>
      <c r="L38" s="109">
        <f>[2]Slutanvändning!U2487</f>
        <v>0</v>
      </c>
      <c r="M38" s="109"/>
      <c r="N38" s="109">
        <v>0</v>
      </c>
      <c r="O38" s="109">
        <v>0</v>
      </c>
      <c r="P38" s="142">
        <f t="shared" si="4"/>
        <v>14772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[2]Slutanvändning!$N$2501</f>
        <v>0</v>
      </c>
      <c r="C39" s="129">
        <f>[2]Slutanvändning!$N$2502</f>
        <v>372</v>
      </c>
      <c r="D39" s="129">
        <f>[2]Slutanvändning!$N$2495</f>
        <v>0</v>
      </c>
      <c r="E39" s="109">
        <f>[2]Slutanvändning!$Q$2496</f>
        <v>0</v>
      </c>
      <c r="F39" s="129">
        <f>[2]Slutanvändning!$N$2497</f>
        <v>0</v>
      </c>
      <c r="G39" s="109">
        <f>[2]Slutanvändning!$N$2498</f>
        <v>0</v>
      </c>
      <c r="H39" s="129">
        <f>[2]Slutanvändning!$N$2499</f>
        <v>0</v>
      </c>
      <c r="I39" s="109">
        <f>[2]Slutanvändning!$N$2500</f>
        <v>0</v>
      </c>
      <c r="J39" s="109">
        <v>0</v>
      </c>
      <c r="K39" s="109">
        <f>[2]Slutanvändning!T2496</f>
        <v>0</v>
      </c>
      <c r="L39" s="109">
        <f>[2]Slutanvändning!U2496</f>
        <v>0</v>
      </c>
      <c r="M39" s="109"/>
      <c r="N39" s="109">
        <v>0</v>
      </c>
      <c r="O39" s="109">
        <v>0</v>
      </c>
      <c r="P39" s="109">
        <f>SUM(B39:N39)</f>
        <v>372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25500</v>
      </c>
      <c r="C40" s="142">
        <f t="shared" ref="C40:O40" si="5">SUM(C32:C39)</f>
        <v>152095.52568412869</v>
      </c>
      <c r="D40" s="142">
        <f t="shared" si="5"/>
        <v>69103.47431587131</v>
      </c>
      <c r="E40" s="109">
        <f t="shared" si="5"/>
        <v>0</v>
      </c>
      <c r="F40" s="109">
        <f>SUM(F32:F39)</f>
        <v>0</v>
      </c>
      <c r="G40" s="109">
        <f t="shared" si="5"/>
        <v>12400</v>
      </c>
      <c r="H40" s="142">
        <f t="shared" si="5"/>
        <v>40740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6">
        <f>SUM(B40:N40)</f>
        <v>299839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-13 GWh</v>
      </c>
      <c r="T41" s="64"/>
    </row>
    <row r="42" spans="1:47">
      <c r="A42" s="46" t="s">
        <v>43</v>
      </c>
      <c r="B42" s="113">
        <f>B39+B38+B37</f>
        <v>11600</v>
      </c>
      <c r="C42" s="113">
        <f>C39+C38+C37</f>
        <v>42354</v>
      </c>
      <c r="D42" s="113">
        <f>D39+D38+D37</f>
        <v>297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26339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80590</v>
      </c>
      <c r="Q42" s="34"/>
      <c r="R42" s="41" t="s">
        <v>41</v>
      </c>
      <c r="S42" s="11" t="str">
        <f>ROUND(P42/1000,0) &amp;" GWh"</f>
        <v>81 GWh</v>
      </c>
      <c r="T42" s="42">
        <f>P42/P40</f>
        <v>0.26877757729981755</v>
      </c>
    </row>
    <row r="43" spans="1:47">
      <c r="A43" s="47" t="s">
        <v>45</v>
      </c>
      <c r="B43" s="115"/>
      <c r="C43" s="116">
        <f>C40+C24-C7+C46</f>
        <v>164263.16773885899</v>
      </c>
      <c r="D43" s="116">
        <f t="shared" ref="D43:O43" si="7">D11+D24+D40</f>
        <v>69103.47431587131</v>
      </c>
      <c r="E43" s="116">
        <f t="shared" si="7"/>
        <v>0</v>
      </c>
      <c r="F43" s="116">
        <f t="shared" si="7"/>
        <v>0</v>
      </c>
      <c r="G43" s="116">
        <f t="shared" si="7"/>
        <v>12400</v>
      </c>
      <c r="H43" s="116">
        <f t="shared" si="7"/>
        <v>40740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286506.64205473033</v>
      </c>
      <c r="Q43" s="34"/>
      <c r="R43" s="41" t="s">
        <v>42</v>
      </c>
      <c r="S43" s="11" t="str">
        <f>ROUND(P36/1000,0) &amp;" GWh"</f>
        <v>13 GWh</v>
      </c>
      <c r="T43" s="63">
        <f>P36/P40</f>
        <v>4.4910203825629082E-2</v>
      </c>
    </row>
    <row r="44" spans="1:47">
      <c r="A44" s="47" t="s">
        <v>46</v>
      </c>
      <c r="B44" s="97"/>
      <c r="C44" s="104">
        <f>C43/$P$43</f>
        <v>0.57333109822801387</v>
      </c>
      <c r="D44" s="104">
        <f t="shared" ref="D44:P44" si="8">D43/$P$43</f>
        <v>0.24119327154262177</v>
      </c>
      <c r="E44" s="104">
        <f t="shared" si="8"/>
        <v>0</v>
      </c>
      <c r="F44" s="104">
        <f t="shared" si="8"/>
        <v>0</v>
      </c>
      <c r="G44" s="104">
        <f t="shared" si="8"/>
        <v>4.3279973933837361E-2</v>
      </c>
      <c r="H44" s="104">
        <f t="shared" si="8"/>
        <v>0.14219565629552694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17 GWh</v>
      </c>
      <c r="T44" s="42">
        <f>P34/P40</f>
        <v>5.7573902375183145E-2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23 GWh</v>
      </c>
      <c r="T45" s="42">
        <f>P32/P40</f>
        <v>7.5797344574921877E-2</v>
      </c>
      <c r="U45" s="36"/>
    </row>
    <row r="46" spans="1:47">
      <c r="A46" s="48" t="s">
        <v>49</v>
      </c>
      <c r="B46" s="68">
        <f>B24-B40</f>
        <v>-25500</v>
      </c>
      <c r="C46" s="68">
        <f>(C40+C24)*0.08</f>
        <v>12167.642054730295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53 GWh</v>
      </c>
      <c r="T46" s="63">
        <f>P33/P40</f>
        <v>0.17695585991433621</v>
      </c>
      <c r="U46" s="36"/>
    </row>
    <row r="47" spans="1:47">
      <c r="A47" s="48" t="s">
        <v>51</v>
      </c>
      <c r="B47" s="71" t="e">
        <f>B46/B24</f>
        <v>#DIV/0!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113 GWh</v>
      </c>
      <c r="T47" s="63">
        <f>P35/P40</f>
        <v>0.37598511201011209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300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1" zoomScale="85" zoomScaleNormal="85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119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[2]Solceller!$C$38</f>
        <v>560.5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[2]Elproduktion!$N$1402</f>
        <v>65754</v>
      </c>
      <c r="D7" s="109">
        <f>[2]Elproduktion!$N$1403</f>
        <v>0</v>
      </c>
      <c r="E7" s="109">
        <f>[2]Elproduktion!$Q$1404</f>
        <v>0</v>
      </c>
      <c r="F7" s="109">
        <f>[2]Elproduktion!$N$1405</f>
        <v>0</v>
      </c>
      <c r="G7" s="109">
        <f>[2]Elproduktion!$R$1406</f>
        <v>0</v>
      </c>
      <c r="H7" s="109">
        <f>[2]Elproduktion!$S$1407</f>
        <v>0</v>
      </c>
      <c r="I7" s="109">
        <f>[2]Elproduktion!$N$1408</f>
        <v>0</v>
      </c>
      <c r="J7" s="109">
        <f>[2]Elproduktion!$T$1406</f>
        <v>0</v>
      </c>
      <c r="K7" s="109">
        <f>[2]Elproduktion!U1404</f>
        <v>0</v>
      </c>
      <c r="L7" s="109">
        <f>[2]Elproduktion!V1404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[2]Elproduktion!$N$1410</f>
        <v>0</v>
      </c>
      <c r="D8" s="109">
        <f>[2]Elproduktion!$N$1411</f>
        <v>0</v>
      </c>
      <c r="E8" s="109">
        <f>[2]Elproduktion!$Q$1412</f>
        <v>0</v>
      </c>
      <c r="F8" s="109">
        <f>[2]Elproduktion!$N$1413</f>
        <v>0</v>
      </c>
      <c r="G8" s="109">
        <f>[2]Elproduktion!$R$1414</f>
        <v>0</v>
      </c>
      <c r="H8" s="109">
        <f>[2]Elproduktion!$S$1415</f>
        <v>0</v>
      </c>
      <c r="I8" s="109">
        <f>[2]Elproduktion!$N$1416</f>
        <v>0</v>
      </c>
      <c r="J8" s="109">
        <f>[2]Elproduktion!$T$1414</f>
        <v>0</v>
      </c>
      <c r="K8" s="109">
        <f>[2]Elproduktion!U1412</f>
        <v>0</v>
      </c>
      <c r="L8" s="109">
        <f>[2]Elproduktion!V1412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[2]Elproduktion!$N$1418</f>
        <v>3609</v>
      </c>
      <c r="D9" s="109">
        <f>[2]Elproduktion!$N$1419</f>
        <v>0</v>
      </c>
      <c r="E9" s="109">
        <f>[2]Elproduktion!$Q$1420</f>
        <v>0</v>
      </c>
      <c r="F9" s="109">
        <f>[2]Elproduktion!$N$1421</f>
        <v>0</v>
      </c>
      <c r="G9" s="109">
        <f>[2]Elproduktion!$R$1422</f>
        <v>0</v>
      </c>
      <c r="H9" s="109">
        <f>[2]Elproduktion!$S$1423</f>
        <v>0</v>
      </c>
      <c r="I9" s="109">
        <f>[2]Elproduktion!$N$1424</f>
        <v>0</v>
      </c>
      <c r="J9" s="109">
        <f>[2]Elproduktion!$T$1422</f>
        <v>0</v>
      </c>
      <c r="K9" s="109">
        <f>[2]Elproduktion!U1420</f>
        <v>0</v>
      </c>
      <c r="L9" s="109">
        <f>[2]Elproduktion!V1420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[2]Elproduktion!$N$1426</f>
        <v>82531</v>
      </c>
      <c r="D10" s="109">
        <f>[2]Elproduktion!$N$1427</f>
        <v>0</v>
      </c>
      <c r="E10" s="109">
        <f>[2]Elproduktion!$Q$1428</f>
        <v>0</v>
      </c>
      <c r="F10" s="109">
        <f>[2]Elproduktion!$N$1429</f>
        <v>0</v>
      </c>
      <c r="G10" s="109">
        <f>[2]Elproduktion!$R$1430</f>
        <v>0</v>
      </c>
      <c r="H10" s="109">
        <f>[2]Elproduktion!$S$1431</f>
        <v>0</v>
      </c>
      <c r="I10" s="109">
        <f>[2]Elproduktion!$N$1432</f>
        <v>0</v>
      </c>
      <c r="J10" s="109">
        <f>[2]Elproduktion!$T$1430</f>
        <v>0</v>
      </c>
      <c r="K10" s="109">
        <f>[2]Elproduktion!U1428</f>
        <v>0</v>
      </c>
      <c r="L10" s="109">
        <f>[2]Elproduktion!V1428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152454.5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1485 Uddevalla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[2]Fjärrvärmeproduktion!$N$1962+[2]Fjärrvärmeproduktion!$N$2002*([2]Fjärrvärmeproduktion!$N$1962/([2]Fjärrvärmeproduktion!$N$1962+[2]Fjärrvärmeproduktion!$N$1970))</f>
        <v>253199.04130944374</v>
      </c>
      <c r="C18" s="109"/>
      <c r="D18" s="109">
        <f>[2]Fjärrvärmeproduktion!$N$1963</f>
        <v>0</v>
      </c>
      <c r="E18" s="109">
        <f>[2]Fjärrvärmeproduktion!$Q$1964</f>
        <v>0</v>
      </c>
      <c r="F18" s="109">
        <f>[2]Fjärrvärmeproduktion!$N$1965</f>
        <v>0</v>
      </c>
      <c r="G18" s="109">
        <f>[2]Fjärrvärmeproduktion!$R$1966</f>
        <v>0</v>
      </c>
      <c r="H18" s="139">
        <f>[2]Fjärrvärmeproduktion!$S$1967</f>
        <v>370</v>
      </c>
      <c r="I18" s="109">
        <f>[2]Fjärrvärmeproduktion!$N$1968</f>
        <v>0</v>
      </c>
      <c r="J18" s="109">
        <f>[2]Fjärrvärmeproduktion!$T$1966</f>
        <v>0</v>
      </c>
      <c r="K18" s="139">
        <f>[2]Fjärrvärmeproduktion!U1964</f>
        <v>0</v>
      </c>
      <c r="L18" s="139">
        <f>[2]Fjärrvärmeproduktion!V1964</f>
        <v>343600</v>
      </c>
      <c r="M18" s="139">
        <f>[2]Fjärrvärmeproduktion!$W$1967</f>
        <v>583</v>
      </c>
      <c r="N18" s="109"/>
      <c r="O18" s="109"/>
      <c r="P18" s="109">
        <f>SUM(C18:O18)</f>
        <v>344553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[2]Fjärrvärmeproduktion!$N$1970+[2]Fjärrvärmeproduktion!$N$2002*([2]Fjärrvärmeproduktion!$N$1970/([2]Fjärrvärmeproduktion!$N$1970+[2]Fjärrvärmeproduktion!$N$1962))</f>
        <v>68609.958690556261</v>
      </c>
      <c r="C19" s="109"/>
      <c r="D19" s="109">
        <f>[2]Fjärrvärmeproduktion!$N$1971</f>
        <v>756</v>
      </c>
      <c r="E19" s="109">
        <f>[2]Fjärrvärmeproduktion!$Q$1972</f>
        <v>0</v>
      </c>
      <c r="F19" s="109">
        <f>[2]Fjärrvärmeproduktion!$N$1973</f>
        <v>0</v>
      </c>
      <c r="G19" s="139">
        <f>[2]Fjärrvärmeproduktion!$R$1974</f>
        <v>1104</v>
      </c>
      <c r="H19" s="139">
        <f>[2]Fjärrvärmeproduktion!$S$1975</f>
        <v>47075</v>
      </c>
      <c r="I19" s="109">
        <f>[2]Fjärrvärmeproduktion!$N$1976</f>
        <v>0</v>
      </c>
      <c r="J19" s="139">
        <f>[2]Fjärrvärmeproduktion!$T$1974</f>
        <v>0</v>
      </c>
      <c r="K19" s="139">
        <f>[2]Fjärrvärmeproduktion!U1972</f>
        <v>18865</v>
      </c>
      <c r="L19" s="139">
        <f>[2]Fjärrvärmeproduktion!V1972</f>
        <v>0</v>
      </c>
      <c r="M19" s="139">
        <f>[2]Fjärrvärmeproduktion!$W$1975</f>
        <v>16900</v>
      </c>
      <c r="N19" s="109"/>
      <c r="O19" s="109"/>
      <c r="P19" s="109">
        <f t="shared" ref="P19:P24" si="2">SUM(C19:O19)</f>
        <v>84700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[2]Fjärrvärmeproduktion!$N$1978</f>
        <v>0</v>
      </c>
      <c r="C20" s="109"/>
      <c r="D20" s="109">
        <f>[2]Fjärrvärmeproduktion!$N$1979</f>
        <v>0</v>
      </c>
      <c r="E20" s="109">
        <f>[2]Fjärrvärmeproduktion!$Q$1980</f>
        <v>0</v>
      </c>
      <c r="F20" s="109">
        <f>[2]Fjärrvärmeproduktion!$N$1981</f>
        <v>0</v>
      </c>
      <c r="G20" s="109">
        <f>[2]Fjärrvärmeproduktion!$R$1982</f>
        <v>0</v>
      </c>
      <c r="H20" s="109">
        <f>[2]Fjärrvärmeproduktion!$S$1983</f>
        <v>0</v>
      </c>
      <c r="I20" s="109">
        <f>[2]Fjärrvärmeproduktion!$N$1984</f>
        <v>0</v>
      </c>
      <c r="J20" s="109">
        <f>[2]Fjärrvärmeproduktion!$T$1982</f>
        <v>0</v>
      </c>
      <c r="K20" s="109">
        <f>[2]Fjärrvärmeproduktion!U1980</f>
        <v>0</v>
      </c>
      <c r="L20" s="109">
        <f>[2]Fjärrvärmeproduktion!V1980</f>
        <v>0</v>
      </c>
      <c r="M20" s="109">
        <f>[2]Fjärrvärmeproduktion!$W$1983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[2]Fjärrvärmeproduktion!$N$1986</f>
        <v>0</v>
      </c>
      <c r="C21" s="109"/>
      <c r="D21" s="109">
        <f>[2]Fjärrvärmeproduktion!$N$1987</f>
        <v>0</v>
      </c>
      <c r="E21" s="109">
        <f>[2]Fjärrvärmeproduktion!$Q$1988</f>
        <v>0</v>
      </c>
      <c r="F21" s="109">
        <f>[2]Fjärrvärmeproduktion!$N$1989</f>
        <v>0</v>
      </c>
      <c r="G21" s="109">
        <f>[2]Fjärrvärmeproduktion!$R$1990</f>
        <v>0</v>
      </c>
      <c r="H21" s="109">
        <f>[2]Fjärrvärmeproduktion!$S$1991</f>
        <v>0</v>
      </c>
      <c r="I21" s="109">
        <f>[2]Fjärrvärmeproduktion!$N$1992</f>
        <v>0</v>
      </c>
      <c r="J21" s="109">
        <f>[2]Fjärrvärmeproduktion!$T$1990</f>
        <v>0</v>
      </c>
      <c r="K21" s="109">
        <f>[2]Fjärrvärmeproduktion!U1988</f>
        <v>0</v>
      </c>
      <c r="L21" s="109">
        <f>[2]Fjärrvärmeproduktion!V1988</f>
        <v>0</v>
      </c>
      <c r="M21" s="109">
        <f>[2]Fjärrvärmeproduktion!$W$1991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8">
        <f>[2]Fjärrvärmeproduktion!$N$1994</f>
        <v>0</v>
      </c>
      <c r="C22" s="109"/>
      <c r="D22" s="109">
        <f>[2]Fjärrvärmeproduktion!$N$1995</f>
        <v>0</v>
      </c>
      <c r="E22" s="109">
        <f>[2]Fjärrvärmeproduktion!$Q$1996</f>
        <v>0</v>
      </c>
      <c r="F22" s="109">
        <f>[2]Fjärrvärmeproduktion!$N$1997</f>
        <v>0</v>
      </c>
      <c r="G22" s="109">
        <f>[2]Fjärrvärmeproduktion!$R$1998</f>
        <v>0</v>
      </c>
      <c r="H22" s="109">
        <f>[2]Fjärrvärmeproduktion!$S$1999</f>
        <v>0</v>
      </c>
      <c r="I22" s="109">
        <f>[2]Fjärrvärmeproduktion!$N$2000</f>
        <v>0</v>
      </c>
      <c r="J22" s="109">
        <f>[2]Fjärrvärmeproduktion!$T$1998</f>
        <v>0</v>
      </c>
      <c r="K22" s="109">
        <f>[2]Fjärrvärmeproduktion!U1996</f>
        <v>0</v>
      </c>
      <c r="L22" s="109">
        <f>[2]Fjärrvärmeproduktion!V1996</f>
        <v>0</v>
      </c>
      <c r="M22" s="109">
        <f>[2]Fjärrvärmeproduktion!$W$1999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1746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[2]Fjärrvärmeproduktion!$N$2003</f>
        <v>0</v>
      </c>
      <c r="E23" s="109">
        <f>[2]Fjärrvärmeproduktion!$Q$2004</f>
        <v>0</v>
      </c>
      <c r="F23" s="109">
        <f>[2]Fjärrvärmeproduktion!$N$2005</f>
        <v>0</v>
      </c>
      <c r="G23" s="109">
        <f>[2]Fjärrvärmeproduktion!$R$2006</f>
        <v>0</v>
      </c>
      <c r="H23" s="109">
        <f>[2]Fjärrvärmeproduktion!$S$2007</f>
        <v>0</v>
      </c>
      <c r="I23" s="109">
        <f>[2]Fjärrvärmeproduktion!$N$2008</f>
        <v>0</v>
      </c>
      <c r="J23" s="109">
        <v>0</v>
      </c>
      <c r="K23" s="109">
        <f>[2]Fjärrvärmeproduktion!U2004</f>
        <v>0</v>
      </c>
      <c r="L23" s="109">
        <f>[2]Fjärrvärmeproduktion!V2004</f>
        <v>0</v>
      </c>
      <c r="M23" s="109">
        <f>[2]Fjärrvärmeproduktion!$W$2007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321809</v>
      </c>
      <c r="C24" s="109">
        <f t="shared" ref="C24:O24" si="3">SUM(C18:C23)</f>
        <v>0</v>
      </c>
      <c r="D24" s="109">
        <f t="shared" si="3"/>
        <v>756</v>
      </c>
      <c r="E24" s="109">
        <f t="shared" si="3"/>
        <v>0</v>
      </c>
      <c r="F24" s="109">
        <f t="shared" si="3"/>
        <v>0</v>
      </c>
      <c r="G24" s="139">
        <f t="shared" si="3"/>
        <v>1104</v>
      </c>
      <c r="H24" s="139">
        <f t="shared" si="3"/>
        <v>47445</v>
      </c>
      <c r="I24" s="109">
        <f t="shared" si="3"/>
        <v>0</v>
      </c>
      <c r="J24" s="109">
        <f t="shared" si="3"/>
        <v>0</v>
      </c>
      <c r="K24" s="139">
        <f t="shared" si="3"/>
        <v>18865</v>
      </c>
      <c r="L24" s="139">
        <f t="shared" si="3"/>
        <v>343600</v>
      </c>
      <c r="M24" s="139">
        <f t="shared" si="3"/>
        <v>17483</v>
      </c>
      <c r="N24" s="109">
        <f t="shared" si="3"/>
        <v>0</v>
      </c>
      <c r="O24" s="109">
        <f t="shared" si="3"/>
        <v>0</v>
      </c>
      <c r="P24" s="109">
        <f t="shared" si="2"/>
        <v>429253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474 GWh</v>
      </c>
      <c r="T25" s="42">
        <f>C$44</f>
        <v>0.27153811887062423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670 GWh</v>
      </c>
      <c r="T26" s="42">
        <f>D$44</f>
        <v>0.38402029123692744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3 GWh</v>
      </c>
      <c r="T28" s="42">
        <f>F$44</f>
        <v>1.8138776427902292E-3</v>
      </c>
      <c r="U28" s="36"/>
    </row>
    <row r="29" spans="1:34" ht="15.6">
      <c r="A29" s="79" t="str">
        <f>A2</f>
        <v>1485 Uddevalla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108 GWh</v>
      </c>
      <c r="T29" s="42">
        <f>G$44</f>
        <v>6.1880461557231654E-2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110 GWh</v>
      </c>
      <c r="T30" s="42">
        <f>H$44</f>
        <v>6.3134625929918711E-2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[2]Slutanvändning!$N$2843</f>
        <v>0</v>
      </c>
      <c r="C32" s="129">
        <f>[2]Slutanvändning!$N$2844</f>
        <v>10607</v>
      </c>
      <c r="D32" s="129">
        <f>[2]Slutanvändning!$N$2837</f>
        <v>8868</v>
      </c>
      <c r="E32" s="109">
        <f>[2]Slutanvändning!$Q$2838</f>
        <v>0</v>
      </c>
      <c r="F32" s="129">
        <f>[2]Slutanvändning!$N$2839</f>
        <v>0</v>
      </c>
      <c r="G32" s="129">
        <f>[2]Slutanvändning!$N$2840</f>
        <v>1872</v>
      </c>
      <c r="H32" s="129">
        <f>[2]Slutanvändning!$N$2841</f>
        <v>0</v>
      </c>
      <c r="I32" s="109">
        <f>[2]Slutanvändning!$N$2842</f>
        <v>0</v>
      </c>
      <c r="J32" s="109">
        <v>0</v>
      </c>
      <c r="K32" s="109">
        <f>[2]Slutanvändning!T2838</f>
        <v>0</v>
      </c>
      <c r="L32" s="109">
        <f>[2]Slutanvändning!U2838</f>
        <v>0</v>
      </c>
      <c r="M32" s="109"/>
      <c r="N32" s="109">
        <v>0</v>
      </c>
      <c r="O32" s="109">
        <v>0</v>
      </c>
      <c r="P32" s="109">
        <f t="shared" ref="P32:P38" si="4">SUM(B32:N32)</f>
        <v>21347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[2]Slutanvändning!$N$2852</f>
        <v>55271</v>
      </c>
      <c r="C33" s="118">
        <f>[2]Slutanvändning!$N$2853</f>
        <v>75413.550000000032</v>
      </c>
      <c r="D33" s="118">
        <f>[2]Slutanvändning!$N$2846</f>
        <v>13015.578342765695</v>
      </c>
      <c r="E33" s="109">
        <f>[2]Slutanvändning!$Q$2847</f>
        <v>0</v>
      </c>
      <c r="F33" s="118">
        <f>[2]Slutanvändning!$N$2848</f>
        <v>3167</v>
      </c>
      <c r="G33" s="129">
        <f>[2]Slutanvändning!$N$2849</f>
        <v>0</v>
      </c>
      <c r="H33" s="118">
        <f>[2]Slutanvändning!$N$2850</f>
        <v>0</v>
      </c>
      <c r="I33" s="109">
        <f>[2]Slutanvändning!$N$2851</f>
        <v>0</v>
      </c>
      <c r="J33" s="109">
        <v>0</v>
      </c>
      <c r="K33" s="109">
        <f>[2]Slutanvändning!T2847</f>
        <v>0</v>
      </c>
      <c r="L33" s="109">
        <f>[2]Slutanvändning!U2847</f>
        <v>0</v>
      </c>
      <c r="M33" s="109"/>
      <c r="N33" s="109">
        <v>0</v>
      </c>
      <c r="O33" s="109">
        <v>0</v>
      </c>
      <c r="P33" s="142">
        <f t="shared" si="4"/>
        <v>146867.12834276573</v>
      </c>
      <c r="Q33" s="33"/>
      <c r="R33" s="85" t="str">
        <f>K30</f>
        <v>Torv</v>
      </c>
      <c r="S33" s="61" t="str">
        <f>ROUND(K43/1000,0) &amp;" GWh"</f>
        <v>19 GWh</v>
      </c>
      <c r="T33" s="42">
        <f>K$44</f>
        <v>1.0804800041439114E-2</v>
      </c>
      <c r="U33" s="36"/>
    </row>
    <row r="34" spans="1:47" ht="15.6">
      <c r="A34" s="5" t="s">
        <v>34</v>
      </c>
      <c r="B34" s="109">
        <f>[2]Slutanvändning!$N$2861</f>
        <v>45980</v>
      </c>
      <c r="C34" s="129">
        <f>[2]Slutanvändning!$N$2862</f>
        <v>53045</v>
      </c>
      <c r="D34" s="129">
        <f>[2]Slutanvändning!$N$2855</f>
        <v>688</v>
      </c>
      <c r="E34" s="109">
        <f>[2]Slutanvändning!$Q$2856</f>
        <v>0</v>
      </c>
      <c r="F34" s="129">
        <f>[2]Slutanvändning!$N$2857</f>
        <v>0</v>
      </c>
      <c r="G34" s="129">
        <f>[2]Slutanvändning!$N$2858</f>
        <v>0</v>
      </c>
      <c r="H34" s="129">
        <f>[2]Slutanvändning!$N$2859</f>
        <v>0</v>
      </c>
      <c r="I34" s="109">
        <f>[2]Slutanvändning!$N$2860</f>
        <v>0</v>
      </c>
      <c r="J34" s="109">
        <v>0</v>
      </c>
      <c r="K34" s="109">
        <f>[2]Slutanvändning!T2856</f>
        <v>0</v>
      </c>
      <c r="L34" s="109">
        <f>[2]Slutanvändning!U2856</f>
        <v>0</v>
      </c>
      <c r="M34" s="109"/>
      <c r="N34" s="109">
        <v>0</v>
      </c>
      <c r="O34" s="109">
        <v>0</v>
      </c>
      <c r="P34" s="109">
        <f t="shared" si="4"/>
        <v>99713</v>
      </c>
      <c r="Q34" s="33"/>
      <c r="R34" s="86" t="str">
        <f>L30</f>
        <v>Avfall</v>
      </c>
      <c r="S34" s="61" t="str">
        <f>ROUND(L43/1000,0) &amp;" GWh"</f>
        <v>344 GWh</v>
      </c>
      <c r="T34" s="42">
        <f>L$44</f>
        <v>0.19679455575078078</v>
      </c>
      <c r="U34" s="36"/>
      <c r="V34" s="8"/>
      <c r="W34" s="59"/>
    </row>
    <row r="35" spans="1:47" ht="15.6">
      <c r="A35" s="5" t="s">
        <v>35</v>
      </c>
      <c r="B35" s="109">
        <f>[2]Slutanvändning!$N$2870</f>
        <v>0</v>
      </c>
      <c r="C35" s="118">
        <f>[2]Slutanvändning!$N$2871</f>
        <v>21589.200000000001</v>
      </c>
      <c r="D35" s="118">
        <f>[2]Slutanvändning!$N$2864</f>
        <v>644734.42165723431</v>
      </c>
      <c r="E35" s="109">
        <f>[2]Slutanvändning!$Q$2865</f>
        <v>0</v>
      </c>
      <c r="F35" s="129">
        <f>[2]Slutanvändning!$N$2866</f>
        <v>0</v>
      </c>
      <c r="G35" s="118">
        <f>[2]Slutanvändning!$N$2867</f>
        <v>105066.25</v>
      </c>
      <c r="H35" s="129">
        <f>[2]Slutanvändning!$N$2868</f>
        <v>0</v>
      </c>
      <c r="I35" s="109">
        <f>[2]Slutanvändning!$N$2869</f>
        <v>0</v>
      </c>
      <c r="J35" s="109">
        <v>0</v>
      </c>
      <c r="K35" s="109">
        <f>[2]Slutanvändning!T2865</f>
        <v>0</v>
      </c>
      <c r="L35" s="109">
        <f>[2]Slutanvändning!U2865</f>
        <v>0</v>
      </c>
      <c r="M35" s="109"/>
      <c r="N35" s="109">
        <v>0</v>
      </c>
      <c r="O35" s="109">
        <v>0</v>
      </c>
      <c r="P35" s="142">
        <f>SUM(B35:N35)</f>
        <v>771389.87165723427</v>
      </c>
      <c r="Q35" s="33"/>
      <c r="R35" s="85" t="str">
        <f>M30</f>
        <v>RT-flis</v>
      </c>
      <c r="S35" s="61" t="str">
        <f>ROUND(M43/1000,0) &amp;" GWh"</f>
        <v>17 GWh</v>
      </c>
      <c r="T35" s="42">
        <f>M$44</f>
        <v>1.0013268970287837E-2</v>
      </c>
      <c r="U35" s="36"/>
    </row>
    <row r="36" spans="1:47" ht="15.6">
      <c r="A36" s="5" t="s">
        <v>36</v>
      </c>
      <c r="B36" s="109">
        <f>[2]Slutanvändning!$N$2879</f>
        <v>45400</v>
      </c>
      <c r="C36" s="129">
        <f>[2]Slutanvändning!$N$2880</f>
        <v>129920</v>
      </c>
      <c r="D36" s="129">
        <f>[2]Slutanvändning!$N$2873</f>
        <v>2113</v>
      </c>
      <c r="E36" s="109">
        <f>[2]Slutanvändning!$Q$2874</f>
        <v>0</v>
      </c>
      <c r="F36" s="129">
        <f>[2]Slutanvändning!$N$2875</f>
        <v>0</v>
      </c>
      <c r="G36" s="129">
        <f>[2]Slutanvändning!$N$2876</f>
        <v>0</v>
      </c>
      <c r="H36" s="129">
        <f>[2]Slutanvändning!$N$2877</f>
        <v>0</v>
      </c>
      <c r="I36" s="109">
        <f>[2]Slutanvändning!$N$2878</f>
        <v>0</v>
      </c>
      <c r="J36" s="109">
        <v>0</v>
      </c>
      <c r="K36" s="109">
        <f>[2]Slutanvändning!T2874</f>
        <v>0</v>
      </c>
      <c r="L36" s="109">
        <f>[2]Slutanvändning!U2874</f>
        <v>0</v>
      </c>
      <c r="M36" s="109"/>
      <c r="N36" s="109">
        <v>0</v>
      </c>
      <c r="O36" s="109">
        <v>0</v>
      </c>
      <c r="P36" s="109">
        <f t="shared" si="4"/>
        <v>177433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[2]Slutanvändning!$N$2888</f>
        <v>20956</v>
      </c>
      <c r="C37" s="118">
        <f>[2]Slutanvändning!$N$2889</f>
        <v>146320</v>
      </c>
      <c r="D37" s="129">
        <f>[2]Slutanvändning!$N$2882</f>
        <v>277</v>
      </c>
      <c r="E37" s="109">
        <f>[2]Slutanvändning!$Q$2883</f>
        <v>0</v>
      </c>
      <c r="F37" s="129">
        <f>[2]Slutanvändning!$N$2884</f>
        <v>0</v>
      </c>
      <c r="G37" s="129">
        <f>[2]Slutanvändning!$N$2885</f>
        <v>0</v>
      </c>
      <c r="H37" s="118">
        <f>[2]Slutanvändning!$N$2886</f>
        <v>62787</v>
      </c>
      <c r="I37" s="109">
        <f>[2]Slutanvändning!$N$2887</f>
        <v>0</v>
      </c>
      <c r="J37" s="109">
        <v>0</v>
      </c>
      <c r="K37" s="109">
        <f>[2]Slutanvändning!T2883</f>
        <v>0</v>
      </c>
      <c r="L37" s="109">
        <f>[2]Slutanvändning!U2883</f>
        <v>0</v>
      </c>
      <c r="M37" s="109"/>
      <c r="N37" s="109">
        <v>0</v>
      </c>
      <c r="O37" s="109">
        <v>0</v>
      </c>
      <c r="P37" s="109">
        <f t="shared" si="4"/>
        <v>230340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[2]Slutanvändning!$N$2897</f>
        <v>123120</v>
      </c>
      <c r="C38" s="129">
        <f>[2]Slutanvändning!$N$2898</f>
        <v>32436</v>
      </c>
      <c r="D38" s="129">
        <f>[2]Slutanvändning!$N$2891</f>
        <v>41</v>
      </c>
      <c r="E38" s="109">
        <f>[2]Slutanvändning!$Q$2892</f>
        <v>0</v>
      </c>
      <c r="F38" s="129">
        <f>[2]Slutanvändning!$N$2893</f>
        <v>0</v>
      </c>
      <c r="G38" s="129">
        <f>[2]Slutanvändning!$N$2894</f>
        <v>0</v>
      </c>
      <c r="H38" s="129">
        <f>[2]Slutanvändning!$N$2895</f>
        <v>0</v>
      </c>
      <c r="I38" s="109">
        <f>[2]Slutanvändning!$N$2896</f>
        <v>0</v>
      </c>
      <c r="J38" s="109">
        <v>0</v>
      </c>
      <c r="K38" s="109">
        <f>[2]Slutanvändning!T2892</f>
        <v>0</v>
      </c>
      <c r="L38" s="109">
        <f>[2]Slutanvändning!U2892</f>
        <v>0</v>
      </c>
      <c r="M38" s="109"/>
      <c r="N38" s="109">
        <v>0</v>
      </c>
      <c r="O38" s="109">
        <v>0</v>
      </c>
      <c r="P38" s="109">
        <f t="shared" si="4"/>
        <v>155597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[2]Slutanvändning!$N$2906</f>
        <v>0</v>
      </c>
      <c r="C39" s="129">
        <f>[2]Slutanvändning!$N$2907</f>
        <v>30535</v>
      </c>
      <c r="D39" s="129">
        <f>[2]Slutanvändning!$N$2900</f>
        <v>0</v>
      </c>
      <c r="E39" s="109">
        <f>[2]Slutanvändning!$Q$2901</f>
        <v>0</v>
      </c>
      <c r="F39" s="129">
        <f>[2]Slutanvändning!$N$2902</f>
        <v>0</v>
      </c>
      <c r="G39" s="129">
        <f>[2]Slutanvändning!$N$2903</f>
        <v>0</v>
      </c>
      <c r="H39" s="129">
        <f>[2]Slutanvändning!$N$2904</f>
        <v>0</v>
      </c>
      <c r="I39" s="109">
        <f>[2]Slutanvändning!$N$2905</f>
        <v>0</v>
      </c>
      <c r="J39" s="109">
        <v>0</v>
      </c>
      <c r="K39" s="109">
        <f>[2]Slutanvändning!T2901</f>
        <v>0</v>
      </c>
      <c r="L39" s="109">
        <f>[2]Slutanvändning!U2901</f>
        <v>0</v>
      </c>
      <c r="M39" s="109"/>
      <c r="N39" s="109">
        <v>0</v>
      </c>
      <c r="O39" s="109">
        <v>0</v>
      </c>
      <c r="P39" s="109">
        <f>SUM(B39:N39)</f>
        <v>30535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290727</v>
      </c>
      <c r="C40" s="142">
        <f t="shared" ref="C40:O40" si="5">SUM(C32:C39)</f>
        <v>499865.75000000006</v>
      </c>
      <c r="D40" s="109">
        <f t="shared" si="5"/>
        <v>669737</v>
      </c>
      <c r="E40" s="109">
        <f t="shared" si="5"/>
        <v>0</v>
      </c>
      <c r="F40" s="142">
        <f>SUM(F32:F39)</f>
        <v>3167</v>
      </c>
      <c r="G40" s="142">
        <f t="shared" si="5"/>
        <v>106938.25</v>
      </c>
      <c r="H40" s="142">
        <f t="shared" si="5"/>
        <v>62787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1633222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71 GWh</v>
      </c>
      <c r="T41" s="64"/>
    </row>
    <row r="42" spans="1:47">
      <c r="A42" s="46" t="s">
        <v>43</v>
      </c>
      <c r="B42" s="113">
        <f>B39+B38+B37</f>
        <v>144076</v>
      </c>
      <c r="C42" s="113">
        <f>C39+C38+C37</f>
        <v>209291</v>
      </c>
      <c r="D42" s="113">
        <f>D39+D38+D37</f>
        <v>318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62787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416472</v>
      </c>
      <c r="Q42" s="34"/>
      <c r="R42" s="41" t="s">
        <v>41</v>
      </c>
      <c r="S42" s="11" t="str">
        <f>ROUND(P42/1000,0) &amp;" GWh"</f>
        <v>416 GWh</v>
      </c>
      <c r="T42" s="42">
        <f>P42/P40</f>
        <v>0.25500023879178702</v>
      </c>
    </row>
    <row r="43" spans="1:47">
      <c r="A43" s="47" t="s">
        <v>45</v>
      </c>
      <c r="B43" s="115"/>
      <c r="C43" s="116">
        <f>C40+C24-C7+C46</f>
        <v>474101.01000000007</v>
      </c>
      <c r="D43" s="116">
        <f t="shared" ref="D43:O43" si="7">D11+D24+D40</f>
        <v>670493</v>
      </c>
      <c r="E43" s="116">
        <f t="shared" si="7"/>
        <v>0</v>
      </c>
      <c r="F43" s="116">
        <f t="shared" si="7"/>
        <v>3167</v>
      </c>
      <c r="G43" s="116">
        <f t="shared" si="7"/>
        <v>108042.25</v>
      </c>
      <c r="H43" s="116">
        <f t="shared" si="7"/>
        <v>110232</v>
      </c>
      <c r="I43" s="116">
        <f t="shared" si="7"/>
        <v>0</v>
      </c>
      <c r="J43" s="116">
        <f t="shared" si="7"/>
        <v>0</v>
      </c>
      <c r="K43" s="116">
        <f t="shared" si="7"/>
        <v>18865</v>
      </c>
      <c r="L43" s="116">
        <f t="shared" si="7"/>
        <v>343600</v>
      </c>
      <c r="M43" s="116">
        <f t="shared" si="7"/>
        <v>17483</v>
      </c>
      <c r="N43" s="116">
        <f t="shared" si="7"/>
        <v>0</v>
      </c>
      <c r="O43" s="116">
        <f t="shared" si="7"/>
        <v>0</v>
      </c>
      <c r="P43" s="117">
        <f>SUM(C43:O43)</f>
        <v>1745983.26</v>
      </c>
      <c r="Q43" s="34"/>
      <c r="R43" s="41" t="s">
        <v>42</v>
      </c>
      <c r="S43" s="11" t="str">
        <f>ROUND(P36/1000,0) &amp;" GWh"</f>
        <v>177 GWh</v>
      </c>
      <c r="T43" s="63">
        <f>P36/P40</f>
        <v>0.10863985422679831</v>
      </c>
    </row>
    <row r="44" spans="1:47">
      <c r="A44" s="47" t="s">
        <v>46</v>
      </c>
      <c r="B44" s="97"/>
      <c r="C44" s="104">
        <f>C43/$P$43</f>
        <v>0.27153811887062423</v>
      </c>
      <c r="D44" s="104">
        <f t="shared" ref="D44:P44" si="8">D43/$P$43</f>
        <v>0.38402029123692744</v>
      </c>
      <c r="E44" s="104">
        <f t="shared" si="8"/>
        <v>0</v>
      </c>
      <c r="F44" s="104">
        <f t="shared" si="8"/>
        <v>1.8138776427902292E-3</v>
      </c>
      <c r="G44" s="104">
        <f t="shared" si="8"/>
        <v>6.1880461557231654E-2</v>
      </c>
      <c r="H44" s="104">
        <f t="shared" si="8"/>
        <v>6.3134625929918711E-2</v>
      </c>
      <c r="I44" s="104">
        <f t="shared" si="8"/>
        <v>0</v>
      </c>
      <c r="J44" s="104">
        <f t="shared" si="8"/>
        <v>0</v>
      </c>
      <c r="K44" s="104">
        <f t="shared" si="8"/>
        <v>1.0804800041439114E-2</v>
      </c>
      <c r="L44" s="104">
        <f t="shared" si="8"/>
        <v>0.19679455575078078</v>
      </c>
      <c r="M44" s="104">
        <f t="shared" si="8"/>
        <v>1.0013268970287837E-2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100 GWh</v>
      </c>
      <c r="T44" s="42">
        <f>P34/P40</f>
        <v>6.1052937077751827E-2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21 GWh</v>
      </c>
      <c r="T45" s="42">
        <f>P32/P40</f>
        <v>1.3070482763518982E-2</v>
      </c>
      <c r="U45" s="36"/>
    </row>
    <row r="46" spans="1:47">
      <c r="A46" s="48" t="s">
        <v>49</v>
      </c>
      <c r="B46" s="68">
        <f>B24-B40</f>
        <v>31082</v>
      </c>
      <c r="C46" s="68">
        <f>(C40+C24)*0.08</f>
        <v>39989.26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147 GWh</v>
      </c>
      <c r="T46" s="63">
        <f>P33/P40</f>
        <v>8.9924779572382527E-2</v>
      </c>
      <c r="U46" s="36"/>
    </row>
    <row r="47" spans="1:47">
      <c r="A47" s="48" t="s">
        <v>51</v>
      </c>
      <c r="B47" s="71">
        <f>B46/B24</f>
        <v>9.658524155632689E-2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771 GWh</v>
      </c>
      <c r="T47" s="63">
        <f>P35/P40</f>
        <v>0.47231170756776131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1633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7" zoomScale="85" zoomScaleNormal="85" workbookViewId="0">
      <selection activeCell="M30" sqref="M30:O30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120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[2]Solceller!$C$44</f>
        <v>807.5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[2]Elproduktion!$N$1642</f>
        <v>0</v>
      </c>
      <c r="D7" s="109">
        <f>[2]Elproduktion!$N$1643</f>
        <v>0</v>
      </c>
      <c r="E7" s="109">
        <f>[2]Elproduktion!$Q$1644</f>
        <v>0</v>
      </c>
      <c r="F7" s="109">
        <f>[2]Elproduktion!$N$1645</f>
        <v>0</v>
      </c>
      <c r="G7" s="109">
        <f>[2]Elproduktion!$R$1646</f>
        <v>0</v>
      </c>
      <c r="H7" s="109">
        <f>[2]Elproduktion!$S$1647</f>
        <v>0</v>
      </c>
      <c r="I7" s="109">
        <f>[2]Elproduktion!$N$1648</f>
        <v>0</v>
      </c>
      <c r="J7" s="109">
        <f>[2]Elproduktion!$T$1646</f>
        <v>0</v>
      </c>
      <c r="K7" s="109">
        <f>[2]Elproduktion!U1644</f>
        <v>0</v>
      </c>
      <c r="L7" s="109">
        <f>[2]Elproduktion!V1644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[2]Elproduktion!$N$1650</f>
        <v>0</v>
      </c>
      <c r="D8" s="109">
        <f>[2]Elproduktion!$N$1651</f>
        <v>0</v>
      </c>
      <c r="E8" s="109">
        <f>[2]Elproduktion!$Q$1652</f>
        <v>0</v>
      </c>
      <c r="F8" s="109">
        <f>[2]Elproduktion!$N$1653</f>
        <v>0</v>
      </c>
      <c r="G8" s="109">
        <f>[2]Elproduktion!$R$1654</f>
        <v>0</v>
      </c>
      <c r="H8" s="109">
        <f>[2]Elproduktion!$S$1655</f>
        <v>0</v>
      </c>
      <c r="I8" s="109">
        <f>[2]Elproduktion!$N$1656</f>
        <v>0</v>
      </c>
      <c r="J8" s="109">
        <f>[2]Elproduktion!$T$1654</f>
        <v>0</v>
      </c>
      <c r="K8" s="109">
        <f>[2]Elproduktion!U1652</f>
        <v>0</v>
      </c>
      <c r="L8" s="109">
        <f>[2]Elproduktion!V1652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29">
        <f>[2]Elproduktion!$N$1658</f>
        <v>0</v>
      </c>
      <c r="D9" s="109">
        <f>[2]Elproduktion!$N$1659</f>
        <v>0</v>
      </c>
      <c r="E9" s="109">
        <f>[2]Elproduktion!$Q$1660</f>
        <v>0</v>
      </c>
      <c r="F9" s="109">
        <f>[2]Elproduktion!$N$1661</f>
        <v>0</v>
      </c>
      <c r="G9" s="109">
        <f>[2]Elproduktion!$R$1662</f>
        <v>0</v>
      </c>
      <c r="H9" s="109">
        <f>[2]Elproduktion!$S$1663</f>
        <v>0</v>
      </c>
      <c r="I9" s="109">
        <f>[2]Elproduktion!$N$1664</f>
        <v>0</v>
      </c>
      <c r="J9" s="109">
        <f>[2]Elproduktion!$T$1662</f>
        <v>0</v>
      </c>
      <c r="K9" s="109">
        <f>[2]Elproduktion!U1660</f>
        <v>0</v>
      </c>
      <c r="L9" s="109">
        <f>[2]Elproduktion!V1660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[2]Elproduktion!$N$1666</f>
        <v>15526.453781512604</v>
      </c>
      <c r="D10" s="109">
        <f>[2]Elproduktion!$N$1667</f>
        <v>0</v>
      </c>
      <c r="E10" s="109">
        <f>[2]Elproduktion!$Q$1668</f>
        <v>0</v>
      </c>
      <c r="F10" s="109">
        <f>[2]Elproduktion!$N$1669</f>
        <v>0</v>
      </c>
      <c r="G10" s="109">
        <f>[2]Elproduktion!$R$1670</f>
        <v>0</v>
      </c>
      <c r="H10" s="109">
        <f>[2]Elproduktion!$S$1671</f>
        <v>0</v>
      </c>
      <c r="I10" s="109">
        <f>[2]Elproduktion!$N$1672</f>
        <v>0</v>
      </c>
      <c r="J10" s="109">
        <f>[2]Elproduktion!$T$1670</f>
        <v>0</v>
      </c>
      <c r="K10" s="109">
        <f>[2]Elproduktion!U1668</f>
        <v>0</v>
      </c>
      <c r="L10" s="109">
        <f>[2]Elproduktion!V1668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46">
        <f>SUM(C5:C10)</f>
        <v>16333.953781512604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1491 Ulricehamn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[2]Fjärrvärmeproduktion!$N$2298</f>
        <v>0</v>
      </c>
      <c r="C18" s="109"/>
      <c r="D18" s="129">
        <f>[2]Fjärrvärmeproduktion!$N$2299</f>
        <v>0</v>
      </c>
      <c r="E18" s="109">
        <f>[2]Fjärrvärmeproduktion!$Q$2300</f>
        <v>0</v>
      </c>
      <c r="F18" s="109">
        <f>[2]Fjärrvärmeproduktion!$N$2301</f>
        <v>0</v>
      </c>
      <c r="G18" s="109">
        <f>[2]Fjärrvärmeproduktion!$R$2302</f>
        <v>0</v>
      </c>
      <c r="H18" s="109">
        <f>[2]Fjärrvärmeproduktion!$S$2303</f>
        <v>0</v>
      </c>
      <c r="I18" s="109">
        <f>[2]Fjärrvärmeproduktion!$N$2304</f>
        <v>0</v>
      </c>
      <c r="J18" s="109">
        <f>[2]Fjärrvärmeproduktion!$T$2302</f>
        <v>0</v>
      </c>
      <c r="K18" s="109">
        <f>[2]Fjärrvärmeproduktion!U2300</f>
        <v>0</v>
      </c>
      <c r="L18" s="109">
        <f>[2]Fjärrvärmeproduktion!V2300</f>
        <v>0</v>
      </c>
      <c r="M18" s="109">
        <f>[2]Fjärrvärmeproduktion!$W$2303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8">
        <f>[2]Fjärrvärmeproduktion!$N$2306</f>
        <v>6100</v>
      </c>
      <c r="C19" s="109"/>
      <c r="D19" s="128">
        <f>[2]Fjärrvärmeproduktion!$N$2307</f>
        <v>100</v>
      </c>
      <c r="E19" s="109">
        <f>[2]Fjärrvärmeproduktion!$Q$2308</f>
        <v>0</v>
      </c>
      <c r="F19" s="109">
        <f>[2]Fjärrvärmeproduktion!$N$2309</f>
        <v>0</v>
      </c>
      <c r="G19" s="109">
        <f>[2]Fjärrvärmeproduktion!$R$2310</f>
        <v>0</v>
      </c>
      <c r="H19" s="138">
        <f>[2]Fjärrvärmeproduktion!$S$2311</f>
        <v>6900</v>
      </c>
      <c r="I19" s="109">
        <f>[2]Fjärrvärmeproduktion!$N$2312</f>
        <v>0</v>
      </c>
      <c r="J19" s="109">
        <f>[2]Fjärrvärmeproduktion!$T$2310</f>
        <v>0</v>
      </c>
      <c r="K19" s="109">
        <f>[2]Fjärrvärmeproduktion!U2308</f>
        <v>0</v>
      </c>
      <c r="L19" s="109">
        <f>[2]Fjärrvärmeproduktion!V2308</f>
        <v>0</v>
      </c>
      <c r="M19" s="109">
        <f>[2]Fjärrvärmeproduktion!$W$2311</f>
        <v>0</v>
      </c>
      <c r="N19" s="109"/>
      <c r="O19" s="109"/>
      <c r="P19" s="138">
        <f t="shared" ref="P19:P24" si="2">SUM(C19:O19)</f>
        <v>7000</v>
      </c>
      <c r="Q19" s="4"/>
      <c r="R19" s="4"/>
      <c r="S19" s="4"/>
      <c r="T19" s="4"/>
    </row>
    <row r="20" spans="1:34" ht="15.6">
      <c r="A20" s="5" t="s">
        <v>20</v>
      </c>
      <c r="B20" s="128">
        <f>[2]Fjärrvärmeproduktion!$N$2314</f>
        <v>0</v>
      </c>
      <c r="C20" s="109"/>
      <c r="D20" s="129">
        <f>[2]Fjärrvärmeproduktion!$N$2315</f>
        <v>0</v>
      </c>
      <c r="E20" s="109">
        <f>[2]Fjärrvärmeproduktion!$Q$2316</f>
        <v>0</v>
      </c>
      <c r="F20" s="109">
        <f>[2]Fjärrvärmeproduktion!$N$2317</f>
        <v>0</v>
      </c>
      <c r="G20" s="109">
        <f>[2]Fjärrvärmeproduktion!$R$2318</f>
        <v>0</v>
      </c>
      <c r="H20" s="109">
        <f>[2]Fjärrvärmeproduktion!$S$2319</f>
        <v>0</v>
      </c>
      <c r="I20" s="109">
        <f>[2]Fjärrvärmeproduktion!$N$2320</f>
        <v>0</v>
      </c>
      <c r="J20" s="109">
        <f>[2]Fjärrvärmeproduktion!$T$2318</f>
        <v>0</v>
      </c>
      <c r="K20" s="109">
        <f>[2]Fjärrvärmeproduktion!U2316</f>
        <v>0</v>
      </c>
      <c r="L20" s="109">
        <f>[2]Fjärrvärmeproduktion!V2316</f>
        <v>0</v>
      </c>
      <c r="M20" s="109">
        <f>[2]Fjärrvärmeproduktion!$W$2319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28">
        <f>[2]Fjärrvärmeproduktion!$N$2322</f>
        <v>0</v>
      </c>
      <c r="C21" s="109"/>
      <c r="D21" s="129">
        <f>[2]Fjärrvärmeproduktion!$N$2323</f>
        <v>0</v>
      </c>
      <c r="E21" s="109">
        <f>[2]Fjärrvärmeproduktion!$Q$2324</f>
        <v>0</v>
      </c>
      <c r="F21" s="109">
        <f>[2]Fjärrvärmeproduktion!$N$2325</f>
        <v>0</v>
      </c>
      <c r="G21" s="109">
        <f>[2]Fjärrvärmeproduktion!$R$2326</f>
        <v>0</v>
      </c>
      <c r="H21" s="109">
        <f>[2]Fjärrvärmeproduktion!$S$2327</f>
        <v>0</v>
      </c>
      <c r="I21" s="109">
        <f>[2]Fjärrvärmeproduktion!$N$2328</f>
        <v>0</v>
      </c>
      <c r="J21" s="109">
        <f>[2]Fjärrvärmeproduktion!$T$2326</f>
        <v>0</v>
      </c>
      <c r="K21" s="109">
        <f>[2]Fjärrvärmeproduktion!U2324</f>
        <v>0</v>
      </c>
      <c r="L21" s="109">
        <f>[2]Fjärrvärmeproduktion!V2324</f>
        <v>0</v>
      </c>
      <c r="M21" s="109">
        <f>[2]Fjärrvärmeproduktion!$W$2327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8">
        <f>[2]Fjärrvärmeproduktion!$N$2330</f>
        <v>52600</v>
      </c>
      <c r="C22" s="109"/>
      <c r="D22" s="129">
        <f>[2]Fjärrvärmeproduktion!$N$2331</f>
        <v>0</v>
      </c>
      <c r="E22" s="109">
        <f>[2]Fjärrvärmeproduktion!$Q$2332</f>
        <v>0</v>
      </c>
      <c r="F22" s="109">
        <f>[2]Fjärrvärmeproduktion!$N$2333</f>
        <v>0</v>
      </c>
      <c r="G22" s="109">
        <f>[2]Fjärrvärmeproduktion!$R$2334</f>
        <v>0</v>
      </c>
      <c r="H22" s="109">
        <f>[2]Fjärrvärmeproduktion!$S$2335</f>
        <v>0</v>
      </c>
      <c r="I22" s="109">
        <f>[2]Fjärrvärmeproduktion!$N$2336</f>
        <v>0</v>
      </c>
      <c r="J22" s="109">
        <f>[2]Fjärrvärmeproduktion!$T$2334</f>
        <v>0</v>
      </c>
      <c r="K22" s="109">
        <f>[2]Fjärrvärmeproduktion!U2332</f>
        <v>0</v>
      </c>
      <c r="L22" s="109">
        <f>[2]Fjärrvärmeproduktion!V2332</f>
        <v>0</v>
      </c>
      <c r="M22" s="109">
        <f>[2]Fjärrvärmeproduktion!$W$2335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676 GWh</v>
      </c>
      <c r="T22" s="38"/>
      <c r="U22" s="36"/>
    </row>
    <row r="23" spans="1:34" ht="15.6">
      <c r="A23" s="5" t="s">
        <v>23</v>
      </c>
      <c r="B23" s="118">
        <f>[2]Fjärrvärmeproduktion!$N$2338</f>
        <v>0</v>
      </c>
      <c r="C23" s="109"/>
      <c r="D23" s="129">
        <f>[2]Fjärrvärmeproduktion!$N$2339</f>
        <v>0</v>
      </c>
      <c r="E23" s="109">
        <f>[2]Fjärrvärmeproduktion!$Q$2340</f>
        <v>0</v>
      </c>
      <c r="F23" s="109">
        <f>[2]Fjärrvärmeproduktion!$N$2341</f>
        <v>0</v>
      </c>
      <c r="G23" s="109">
        <f>[2]Fjärrvärmeproduktion!$R$2342</f>
        <v>0</v>
      </c>
      <c r="H23" s="109">
        <f>[2]Fjärrvärmeproduktion!$S$2343</f>
        <v>0</v>
      </c>
      <c r="I23" s="109">
        <f>[2]Fjärrvärmeproduktion!$N$2344</f>
        <v>0</v>
      </c>
      <c r="J23" s="109">
        <f>[2]Fjärrvärmeproduktion!$T$2342</f>
        <v>0</v>
      </c>
      <c r="K23" s="109">
        <f>[2]Fjärrvärmeproduktion!U2340</f>
        <v>0</v>
      </c>
      <c r="L23" s="109">
        <f>[2]Fjärrvärmeproduktion!V2340</f>
        <v>0</v>
      </c>
      <c r="M23" s="109">
        <f>[2]Fjärrvärmeproduktion!$W$2343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58700</v>
      </c>
      <c r="C24" s="109">
        <f t="shared" ref="C24:O24" si="3">SUM(C18:C23)</f>
        <v>0</v>
      </c>
      <c r="D24" s="138">
        <f t="shared" si="3"/>
        <v>100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38">
        <f t="shared" si="3"/>
        <v>6900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38">
        <f t="shared" si="2"/>
        <v>7000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299 GWh</v>
      </c>
      <c r="T25" s="42">
        <f>C$44</f>
        <v>0.44149691492435827</v>
      </c>
      <c r="U25" s="36"/>
    </row>
    <row r="26" spans="1:34" ht="15.6">
      <c r="B26" s="129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6" t="str">
        <f>D30</f>
        <v>Oljeprodukter</v>
      </c>
      <c r="S26" s="61" t="str">
        <f>ROUND(D43/1000,0) &amp;" GWh"</f>
        <v>171 GWh</v>
      </c>
      <c r="T26" s="42">
        <f>D$44</f>
        <v>0.25281454133222026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7.3912439067324356E-6</v>
      </c>
      <c r="U28" s="36"/>
    </row>
    <row r="29" spans="1:34" ht="15.6">
      <c r="A29" s="79" t="str">
        <f>A2</f>
        <v>1491 Ulricehamn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27 GWh</v>
      </c>
      <c r="T29" s="42">
        <f>G$44</f>
        <v>3.9436720988761581E-2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180 GWh</v>
      </c>
      <c r="T30" s="42">
        <f>H$44</f>
        <v>0.26624443151075311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[2]Slutanvändning!$N$3329</f>
        <v>0</v>
      </c>
      <c r="C32" s="129">
        <f>[2]Slutanvändning!$N$3330</f>
        <v>21796</v>
      </c>
      <c r="D32" s="129">
        <f>[2]Slutanvändning!$N$3323</f>
        <v>18190</v>
      </c>
      <c r="E32" s="109">
        <f>[2]Slutanvändning!$Q$3324</f>
        <v>0</v>
      </c>
      <c r="F32" s="129">
        <f>[2]Slutanvändning!$N$3325</f>
        <v>0</v>
      </c>
      <c r="G32" s="109">
        <f>[2]Slutanvändning!$N$3326</f>
        <v>4218</v>
      </c>
      <c r="H32" s="129">
        <f>[2]Slutanvändning!$N$3327</f>
        <v>0</v>
      </c>
      <c r="I32" s="109">
        <f>[2]Slutanvändning!$N$3328</f>
        <v>0</v>
      </c>
      <c r="J32" s="109">
        <v>0</v>
      </c>
      <c r="K32" s="109">
        <f>[2]Slutanvändning!T3324</f>
        <v>0</v>
      </c>
      <c r="L32" s="109">
        <f>[2]Slutanvändning!U3324</f>
        <v>0</v>
      </c>
      <c r="M32" s="109"/>
      <c r="N32" s="109">
        <v>0</v>
      </c>
      <c r="O32" s="109">
        <v>0</v>
      </c>
      <c r="P32" s="109">
        <f t="shared" ref="P32:P38" si="4">SUM(B32:N32)</f>
        <v>44204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2">
        <f>[2]Slutanvändning!$N$3338</f>
        <v>2233.5817275894001</v>
      </c>
      <c r="C33" s="118">
        <f>[2]Slutanvändning!$N$3339</f>
        <v>79817.418272410607</v>
      </c>
      <c r="D33" s="129">
        <f>[2]Slutanvändning!$N$3332</f>
        <v>4273</v>
      </c>
      <c r="E33" s="109">
        <f>[2]Slutanvändning!$Q$3333</f>
        <v>0</v>
      </c>
      <c r="F33" s="118">
        <f>[2]Slutanvändning!$N$3334</f>
        <v>5</v>
      </c>
      <c r="G33" s="109">
        <f>[2]Slutanvändning!$N$3335</f>
        <v>0</v>
      </c>
      <c r="H33" s="118">
        <f>[2]Slutanvändning!$N$3336</f>
        <v>99161</v>
      </c>
      <c r="I33" s="109">
        <f>[2]Slutanvändning!$N$3337</f>
        <v>0</v>
      </c>
      <c r="J33" s="109">
        <v>0</v>
      </c>
      <c r="K33" s="109">
        <f>[2]Slutanvändning!T3333</f>
        <v>0</v>
      </c>
      <c r="L33" s="109">
        <f>[2]Slutanvändning!U3333</f>
        <v>0</v>
      </c>
      <c r="M33" s="109"/>
      <c r="N33" s="109">
        <v>0</v>
      </c>
      <c r="O33" s="109">
        <v>0</v>
      </c>
      <c r="P33" s="109">
        <f t="shared" si="4"/>
        <v>185490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2">
        <f>[2]Slutanvändning!$N$3347</f>
        <v>10433.070241192292</v>
      </c>
      <c r="C34" s="118">
        <f>[2]Slutanvändning!$N$3348</f>
        <v>17648.92975880771</v>
      </c>
      <c r="D34" s="129">
        <f>[2]Slutanvändning!$N$3341</f>
        <v>240</v>
      </c>
      <c r="E34" s="109">
        <f>[2]Slutanvändning!$Q$3342</f>
        <v>0</v>
      </c>
      <c r="F34" s="129">
        <f>[2]Slutanvändning!$N$3343</f>
        <v>0</v>
      </c>
      <c r="G34" s="109">
        <f>[2]Slutanvändning!$N$3344</f>
        <v>0</v>
      </c>
      <c r="H34" s="129">
        <f>[2]Slutanvändning!$N$3345</f>
        <v>0</v>
      </c>
      <c r="I34" s="109">
        <f>[2]Slutanvändning!$N$3346</f>
        <v>0</v>
      </c>
      <c r="J34" s="109">
        <v>0</v>
      </c>
      <c r="K34" s="109">
        <f>[2]Slutanvändning!T3342</f>
        <v>0</v>
      </c>
      <c r="L34" s="109">
        <f>[2]Slutanvändning!U3342</f>
        <v>0</v>
      </c>
      <c r="M34" s="109"/>
      <c r="N34" s="109">
        <v>0</v>
      </c>
      <c r="O34" s="109">
        <v>0</v>
      </c>
      <c r="P34" s="109">
        <f t="shared" si="4"/>
        <v>28322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[2]Slutanvändning!$N$3356</f>
        <v>0</v>
      </c>
      <c r="C35" s="118">
        <f>[2]Slutanvändning!$N$3357</f>
        <v>196.8</v>
      </c>
      <c r="D35" s="129">
        <f>[2]Slutanvändning!$N$3350</f>
        <v>147353</v>
      </c>
      <c r="E35" s="109">
        <f>[2]Slutanvändning!$Q$3351</f>
        <v>0</v>
      </c>
      <c r="F35" s="129">
        <f>[2]Slutanvändning!$N$3352</f>
        <v>0</v>
      </c>
      <c r="G35" s="109">
        <f>[2]Slutanvändning!$N$3353</f>
        <v>22460</v>
      </c>
      <c r="H35" s="129">
        <f>[2]Slutanvändning!$N$3354</f>
        <v>0</v>
      </c>
      <c r="I35" s="109">
        <f>[2]Slutanvändning!$N$3355</f>
        <v>0</v>
      </c>
      <c r="J35" s="109">
        <v>0</v>
      </c>
      <c r="K35" s="109">
        <f>[2]Slutanvändning!T3351</f>
        <v>0</v>
      </c>
      <c r="L35" s="109">
        <f>[2]Slutanvändning!U3351</f>
        <v>0</v>
      </c>
      <c r="M35" s="109"/>
      <c r="N35" s="109">
        <v>0</v>
      </c>
      <c r="O35" s="109">
        <v>0</v>
      </c>
      <c r="P35" s="142">
        <f>SUM(B35:N35)</f>
        <v>170009.8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2">
        <f>[2]Slutanvändning!$N$3365</f>
        <v>7933.3480312183074</v>
      </c>
      <c r="C36" s="118">
        <f>[2]Slutanvändning!$N$3366</f>
        <v>65152.651968781691</v>
      </c>
      <c r="D36" s="129">
        <f>[2]Slutanvändning!$N$3359</f>
        <v>285</v>
      </c>
      <c r="E36" s="109">
        <f>[2]Slutanvändning!$Q$3360</f>
        <v>0</v>
      </c>
      <c r="F36" s="129">
        <f>[2]Slutanvändning!$N$3361</f>
        <v>0</v>
      </c>
      <c r="G36" s="109">
        <f>[2]Slutanvändning!$N$3362</f>
        <v>0</v>
      </c>
      <c r="H36" s="129">
        <f>[2]Slutanvändning!$N$3363</f>
        <v>0</v>
      </c>
      <c r="I36" s="109">
        <f>[2]Slutanvändning!$N$3364</f>
        <v>0</v>
      </c>
      <c r="J36" s="109">
        <v>0</v>
      </c>
      <c r="K36" s="109">
        <f>[2]Slutanvändning!T3360</f>
        <v>0</v>
      </c>
      <c r="L36" s="109">
        <f>[2]Slutanvändning!U3360</f>
        <v>0</v>
      </c>
      <c r="M36" s="109"/>
      <c r="N36" s="109">
        <v>0</v>
      </c>
      <c r="O36" s="109">
        <v>0</v>
      </c>
      <c r="P36" s="109">
        <f t="shared" si="4"/>
        <v>73371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[2]Slutanvändning!$N$3374</f>
        <v>2500</v>
      </c>
      <c r="C37" s="129">
        <f>[2]Slutanvändning!$N$3375</f>
        <v>78328</v>
      </c>
      <c r="D37" s="118">
        <f>[2]Slutanvändning!$N$3368</f>
        <v>542.46195652173913</v>
      </c>
      <c r="E37" s="109">
        <f>[2]Slutanvändning!$Q$3369</f>
        <v>0</v>
      </c>
      <c r="F37" s="129">
        <f>[2]Slutanvändning!$N$3370</f>
        <v>0</v>
      </c>
      <c r="G37" s="109">
        <f>[2]Slutanvändning!$N$3371</f>
        <v>0</v>
      </c>
      <c r="H37" s="129">
        <f>[2]Slutanvändning!$N$3372</f>
        <v>74047</v>
      </c>
      <c r="I37" s="109">
        <f>[2]Slutanvändning!$N$3373</f>
        <v>0</v>
      </c>
      <c r="J37" s="109">
        <v>0</v>
      </c>
      <c r="K37" s="109">
        <f>[2]Slutanvändning!T3369</f>
        <v>0</v>
      </c>
      <c r="L37" s="109">
        <f>[2]Slutanvändning!U3369</f>
        <v>0</v>
      </c>
      <c r="M37" s="109"/>
      <c r="N37" s="109">
        <v>0</v>
      </c>
      <c r="O37" s="109">
        <v>0</v>
      </c>
      <c r="P37" s="142">
        <f t="shared" si="4"/>
        <v>155417.46195652173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[2]Slutanvändning!$N$3383</f>
        <v>27600</v>
      </c>
      <c r="C38" s="118">
        <f>[2]Slutanvändning!$N$3384</f>
        <v>6480.1999999999825</v>
      </c>
      <c r="D38" s="118">
        <f>[2]Slutanvändning!$N$3377</f>
        <v>39.538043478260867</v>
      </c>
      <c r="E38" s="109">
        <f>[2]Slutanvändning!$Q$3378</f>
        <v>0</v>
      </c>
      <c r="F38" s="129">
        <f>[2]Slutanvändning!$N$3379</f>
        <v>0</v>
      </c>
      <c r="G38" s="109">
        <f>[2]Slutanvändning!$N$3380</f>
        <v>0</v>
      </c>
      <c r="H38" s="129">
        <f>[2]Slutanvändning!$N$3381</f>
        <v>0</v>
      </c>
      <c r="I38" s="109">
        <f>[2]Slutanvändning!$N$3382</f>
        <v>0</v>
      </c>
      <c r="J38" s="109">
        <v>0</v>
      </c>
      <c r="K38" s="109">
        <f>[2]Slutanvändning!T3378</f>
        <v>0</v>
      </c>
      <c r="L38" s="109">
        <f>[2]Slutanvändning!U3378</f>
        <v>0</v>
      </c>
      <c r="M38" s="109"/>
      <c r="N38" s="109">
        <v>0</v>
      </c>
      <c r="O38" s="109">
        <v>0</v>
      </c>
      <c r="P38" s="142">
        <f t="shared" si="4"/>
        <v>34119.738043478246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[2]Slutanvändning!$N$3392</f>
        <v>0</v>
      </c>
      <c r="C39" s="129">
        <f>[2]Slutanvändning!$N$3393</f>
        <v>7119</v>
      </c>
      <c r="D39" s="129">
        <f>[2]Slutanvändning!$N$3386</f>
        <v>0</v>
      </c>
      <c r="E39" s="109">
        <f>[2]Slutanvändning!$Q$3387</f>
        <v>0</v>
      </c>
      <c r="F39" s="129">
        <f>[2]Slutanvändning!$N$3388</f>
        <v>0</v>
      </c>
      <c r="G39" s="109">
        <f>[2]Slutanvändning!$N$3389</f>
        <v>0</v>
      </c>
      <c r="H39" s="129">
        <f>[2]Slutanvändning!$N$3390</f>
        <v>0</v>
      </c>
      <c r="I39" s="109">
        <f>[2]Slutanvändning!$N$3391</f>
        <v>0</v>
      </c>
      <c r="J39" s="109">
        <v>0</v>
      </c>
      <c r="K39" s="109">
        <f>[2]Slutanvändning!T3387</f>
        <v>0</v>
      </c>
      <c r="L39" s="109">
        <f>[2]Slutanvändning!U3387</f>
        <v>0</v>
      </c>
      <c r="M39" s="109"/>
      <c r="N39" s="109">
        <v>0</v>
      </c>
      <c r="O39" s="109">
        <v>0</v>
      </c>
      <c r="P39" s="109">
        <f>SUM(B39:N39)</f>
        <v>7119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50700</v>
      </c>
      <c r="C40" s="109">
        <f t="shared" ref="C40:O40" si="5">SUM(C32:C39)</f>
        <v>276539</v>
      </c>
      <c r="D40" s="109">
        <f t="shared" si="5"/>
        <v>170923</v>
      </c>
      <c r="E40" s="109">
        <f t="shared" si="5"/>
        <v>0</v>
      </c>
      <c r="F40" s="142">
        <f>SUM(F32:F39)</f>
        <v>5</v>
      </c>
      <c r="G40" s="109">
        <f t="shared" si="5"/>
        <v>26678</v>
      </c>
      <c r="H40" s="142">
        <f t="shared" si="5"/>
        <v>173208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09">
        <f>SUM(B40:N40)</f>
        <v>698053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30 GWh</v>
      </c>
      <c r="T41" s="64"/>
    </row>
    <row r="42" spans="1:47">
      <c r="A42" s="46" t="s">
        <v>43</v>
      </c>
      <c r="B42" s="113">
        <f>B39+B38+B37</f>
        <v>30100</v>
      </c>
      <c r="C42" s="113">
        <f>C39+C38+C37</f>
        <v>91927.199999999983</v>
      </c>
      <c r="D42" s="113">
        <f>D39+D38+D37</f>
        <v>582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74047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196656.19999999998</v>
      </c>
      <c r="Q42" s="34"/>
      <c r="R42" s="41" t="s">
        <v>41</v>
      </c>
      <c r="S42" s="11" t="str">
        <f>ROUND(P42/1000,0) &amp;" GWh"</f>
        <v>197 GWh</v>
      </c>
      <c r="T42" s="42">
        <f>P42/P40</f>
        <v>0.28172101545298134</v>
      </c>
    </row>
    <row r="43" spans="1:47">
      <c r="A43" s="47" t="s">
        <v>45</v>
      </c>
      <c r="B43" s="115"/>
      <c r="C43" s="116">
        <f>C40+C24-C7+C46</f>
        <v>298662.12</v>
      </c>
      <c r="D43" s="116">
        <f t="shared" ref="D43:O43" si="7">D11+D24+D40</f>
        <v>171023</v>
      </c>
      <c r="E43" s="116">
        <f t="shared" si="7"/>
        <v>0</v>
      </c>
      <c r="F43" s="116">
        <f t="shared" si="7"/>
        <v>5</v>
      </c>
      <c r="G43" s="116">
        <f t="shared" si="7"/>
        <v>26678</v>
      </c>
      <c r="H43" s="116">
        <f t="shared" si="7"/>
        <v>180108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676476.12</v>
      </c>
      <c r="Q43" s="34"/>
      <c r="R43" s="41" t="s">
        <v>42</v>
      </c>
      <c r="S43" s="11" t="str">
        <f>ROUND(P36/1000,0) &amp;" GWh"</f>
        <v>73 GWh</v>
      </c>
      <c r="T43" s="63">
        <f>P36/P40</f>
        <v>0.10510806486040458</v>
      </c>
    </row>
    <row r="44" spans="1:47">
      <c r="A44" s="47" t="s">
        <v>46</v>
      </c>
      <c r="B44" s="97"/>
      <c r="C44" s="104">
        <f>C43/$P$43</f>
        <v>0.44149691492435827</v>
      </c>
      <c r="D44" s="104">
        <f t="shared" ref="D44:P44" si="8">D43/$P$43</f>
        <v>0.25281454133222026</v>
      </c>
      <c r="E44" s="104">
        <f t="shared" si="8"/>
        <v>0</v>
      </c>
      <c r="F44" s="104">
        <f t="shared" si="8"/>
        <v>7.3912439067324356E-6</v>
      </c>
      <c r="G44" s="104">
        <f t="shared" si="8"/>
        <v>3.9436720988761581E-2</v>
      </c>
      <c r="H44" s="104">
        <f t="shared" si="8"/>
        <v>0.26624443151075311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28 GWh</v>
      </c>
      <c r="T44" s="42">
        <f>P34/P40</f>
        <v>4.0572850485564853E-2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44 GWh</v>
      </c>
      <c r="T45" s="42">
        <f>P32/P40</f>
        <v>6.3324704571142879E-2</v>
      </c>
      <c r="U45" s="36"/>
    </row>
    <row r="46" spans="1:47">
      <c r="A46" s="48" t="s">
        <v>49</v>
      </c>
      <c r="B46" s="68">
        <f>B24-B40</f>
        <v>8000</v>
      </c>
      <c r="C46" s="68">
        <f>(C40+C24)*0.08</f>
        <v>22123.119999999999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185 GWh</v>
      </c>
      <c r="T46" s="63">
        <f>P33/P40</f>
        <v>0.2657248088612183</v>
      </c>
      <c r="U46" s="36"/>
    </row>
    <row r="47" spans="1:47">
      <c r="A47" s="48" t="s">
        <v>51</v>
      </c>
      <c r="B47" s="71">
        <f>B46/B24</f>
        <v>0.1362862010221465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170 GWh</v>
      </c>
      <c r="T47" s="63">
        <f>P35/P40</f>
        <v>0.24354855576868803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698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6" zoomScale="85" zoomScaleNormal="85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121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[2]Solceller!$C$30</f>
        <v>627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[2]Elproduktion!$N$1082</f>
        <v>0</v>
      </c>
      <c r="D7" s="109">
        <f>[2]Elproduktion!$N$1083</f>
        <v>0</v>
      </c>
      <c r="E7" s="109">
        <f>[2]Elproduktion!$Q$1084</f>
        <v>0</v>
      </c>
      <c r="F7" s="109">
        <f>[2]Elproduktion!$N$1085</f>
        <v>0</v>
      </c>
      <c r="G7" s="109">
        <f>[2]Elproduktion!$R$1086</f>
        <v>0</v>
      </c>
      <c r="H7" s="109">
        <f>[2]Elproduktion!$S$1087</f>
        <v>0</v>
      </c>
      <c r="I7" s="109">
        <f>[2]Elproduktion!$N$1088</f>
        <v>0</v>
      </c>
      <c r="J7" s="109">
        <f>[2]Elproduktion!$T$1086</f>
        <v>0</v>
      </c>
      <c r="K7" s="109">
        <f>[2]Elproduktion!U1084</f>
        <v>0</v>
      </c>
      <c r="L7" s="109">
        <f>[2]Elproduktion!V1084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[2]Elproduktion!$N$1090</f>
        <v>0</v>
      </c>
      <c r="D8" s="109">
        <f>[2]Elproduktion!$N$1091</f>
        <v>0</v>
      </c>
      <c r="E8" s="109">
        <f>[2]Elproduktion!$Q$1092</f>
        <v>0</v>
      </c>
      <c r="F8" s="109">
        <f>[2]Elproduktion!$N$1093</f>
        <v>0</v>
      </c>
      <c r="G8" s="109">
        <f>[2]Elproduktion!$R$1094</f>
        <v>0</v>
      </c>
      <c r="H8" s="109">
        <f>[2]Elproduktion!$S$1095</f>
        <v>0</v>
      </c>
      <c r="I8" s="109">
        <f>[2]Elproduktion!$N$1096</f>
        <v>0</v>
      </c>
      <c r="J8" s="109">
        <f>[2]Elproduktion!$T$1094</f>
        <v>0</v>
      </c>
      <c r="K8" s="109">
        <f>[2]Elproduktion!U1092</f>
        <v>0</v>
      </c>
      <c r="L8" s="109">
        <f>[2]Elproduktion!V1092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12">
        <f>[2]Elproduktion!$N$1098</f>
        <v>1515.4509803921683</v>
      </c>
      <c r="D9" s="109">
        <f>[2]Elproduktion!$N$1099</f>
        <v>0</v>
      </c>
      <c r="E9" s="109">
        <f>[2]Elproduktion!$Q$1100</f>
        <v>0</v>
      </c>
      <c r="F9" s="109">
        <f>[2]Elproduktion!$N$1101</f>
        <v>0</v>
      </c>
      <c r="G9" s="109">
        <f>[2]Elproduktion!$R$1102</f>
        <v>0</v>
      </c>
      <c r="H9" s="109">
        <f>[2]Elproduktion!$S$1103</f>
        <v>0</v>
      </c>
      <c r="I9" s="109">
        <f>[2]Elproduktion!$N$1104</f>
        <v>0</v>
      </c>
      <c r="J9" s="109">
        <f>[2]Elproduktion!$T$1102</f>
        <v>0</v>
      </c>
      <c r="K9" s="109">
        <f>[2]Elproduktion!U1100</f>
        <v>0</v>
      </c>
      <c r="L9" s="109">
        <f>[2]Elproduktion!V1100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[2]Elproduktion!$N$1106</f>
        <v>235484.54901960783</v>
      </c>
      <c r="D10" s="109">
        <f>[2]Elproduktion!$N$1107</f>
        <v>0</v>
      </c>
      <c r="E10" s="109">
        <f>[2]Elproduktion!$Q$1108</f>
        <v>0</v>
      </c>
      <c r="F10" s="109">
        <f>[2]Elproduktion!$N$1109</f>
        <v>0</v>
      </c>
      <c r="G10" s="109">
        <f>[2]Elproduktion!$R$1110</f>
        <v>0</v>
      </c>
      <c r="H10" s="109">
        <f>[2]Elproduktion!$S$1111</f>
        <v>0</v>
      </c>
      <c r="I10" s="109">
        <f>[2]Elproduktion!$N$1112</f>
        <v>0</v>
      </c>
      <c r="J10" s="109">
        <f>[2]Elproduktion!$T$1110</f>
        <v>0</v>
      </c>
      <c r="K10" s="109">
        <f>[2]Elproduktion!U1108</f>
        <v>0</v>
      </c>
      <c r="L10" s="109">
        <f>[2]Elproduktion!V1108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237627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1470 Vara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[2]Fjärrvärmeproduktion!$N$1514</f>
        <v>0</v>
      </c>
      <c r="C18" s="109"/>
      <c r="D18" s="109">
        <f>[2]Fjärrvärmeproduktion!$N$1515</f>
        <v>0</v>
      </c>
      <c r="E18" s="109">
        <f>[2]Fjärrvärmeproduktion!$Q$1516</f>
        <v>0</v>
      </c>
      <c r="F18" s="109">
        <f>[2]Fjärrvärmeproduktion!$N$1517</f>
        <v>0</v>
      </c>
      <c r="G18" s="109">
        <f>[2]Fjärrvärmeproduktion!$R$1518</f>
        <v>0</v>
      </c>
      <c r="H18" s="109">
        <f>[2]Fjärrvärmeproduktion!$S$1519</f>
        <v>0</v>
      </c>
      <c r="I18" s="109">
        <f>[2]Fjärrvärmeproduktion!$N$1520</f>
        <v>0</v>
      </c>
      <c r="J18" s="109">
        <f>[2]Fjärrvärmeproduktion!$T$1518</f>
        <v>0</v>
      </c>
      <c r="K18" s="109">
        <f>[2]Fjärrvärmeproduktion!U1516</f>
        <v>0</v>
      </c>
      <c r="L18" s="109">
        <f>[2]Fjärrvärmeproduktion!V1516</f>
        <v>0</v>
      </c>
      <c r="M18" s="109">
        <f>[2]Fjärrvärmeproduktion!$W$1519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[2]Fjärrvärmeproduktion!$N$1522+[2]Fjärrvärmeproduktion!$N$1554</f>
        <v>53042</v>
      </c>
      <c r="C19" s="109"/>
      <c r="D19" s="109">
        <f>[2]Fjärrvärmeproduktion!$N$1523</f>
        <v>100</v>
      </c>
      <c r="E19" s="109">
        <f>[2]Fjärrvärmeproduktion!$Q$1524</f>
        <v>0</v>
      </c>
      <c r="F19" s="109">
        <f>[2]Fjärrvärmeproduktion!$N$1525</f>
        <v>0</v>
      </c>
      <c r="G19" s="109">
        <f>[2]Fjärrvärmeproduktion!$R$1526</f>
        <v>0</v>
      </c>
      <c r="H19" s="109">
        <f>[2]Fjärrvärmeproduktion!$S$1527</f>
        <v>50906</v>
      </c>
      <c r="I19" s="109">
        <f>[2]Fjärrvärmeproduktion!$N$1528</f>
        <v>0</v>
      </c>
      <c r="J19" s="109">
        <f>[2]Fjärrvärmeproduktion!$T$1526</f>
        <v>0</v>
      </c>
      <c r="K19" s="109">
        <f>[2]Fjärrvärmeproduktion!U1524</f>
        <v>0</v>
      </c>
      <c r="L19" s="109">
        <f>[2]Fjärrvärmeproduktion!V1524</f>
        <v>0</v>
      </c>
      <c r="M19" s="109">
        <f>[2]Fjärrvärmeproduktion!$W$1527</f>
        <v>0</v>
      </c>
      <c r="N19" s="109"/>
      <c r="O19" s="109"/>
      <c r="P19" s="109">
        <f t="shared" ref="P19:P24" si="2">SUM(C19:O19)</f>
        <v>51006</v>
      </c>
      <c r="Q19" s="4"/>
      <c r="R19" s="4"/>
      <c r="S19" s="4"/>
      <c r="T19" s="4"/>
    </row>
    <row r="20" spans="1:34" ht="15.6">
      <c r="A20" s="5" t="s">
        <v>20</v>
      </c>
      <c r="B20" s="118">
        <f>[2]Fjärrvärmeproduktion!$N$1530</f>
        <v>0</v>
      </c>
      <c r="C20" s="109"/>
      <c r="D20" s="109">
        <f>[2]Fjärrvärmeproduktion!$N$1531</f>
        <v>0</v>
      </c>
      <c r="E20" s="109">
        <f>[2]Fjärrvärmeproduktion!$Q$1532</f>
        <v>0</v>
      </c>
      <c r="F20" s="109">
        <f>[2]Fjärrvärmeproduktion!$N$1533</f>
        <v>0</v>
      </c>
      <c r="G20" s="109">
        <f>[2]Fjärrvärmeproduktion!$R$1534</f>
        <v>0</v>
      </c>
      <c r="H20" s="109">
        <f>[2]Fjärrvärmeproduktion!$S$1535</f>
        <v>0</v>
      </c>
      <c r="I20" s="109">
        <f>[2]Fjärrvärmeproduktion!$N$1536</f>
        <v>0</v>
      </c>
      <c r="J20" s="109">
        <f>[2]Fjärrvärmeproduktion!$T$1534</f>
        <v>0</v>
      </c>
      <c r="K20" s="109">
        <f>[2]Fjärrvärmeproduktion!U1532</f>
        <v>0</v>
      </c>
      <c r="L20" s="109">
        <f>[2]Fjärrvärmeproduktion!V1532</f>
        <v>0</v>
      </c>
      <c r="M20" s="109">
        <f>[2]Fjärrvärmeproduktion!$W$1535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8">
        <f>[2]Fjärrvärmeproduktion!$N$1538</f>
        <v>0</v>
      </c>
      <c r="C21" s="109"/>
      <c r="D21" s="109">
        <f>[2]Fjärrvärmeproduktion!$N$1539</f>
        <v>0</v>
      </c>
      <c r="E21" s="109">
        <f>[2]Fjärrvärmeproduktion!$Q$1540</f>
        <v>0</v>
      </c>
      <c r="F21" s="109">
        <f>[2]Fjärrvärmeproduktion!$N$1541</f>
        <v>0</v>
      </c>
      <c r="G21" s="109">
        <f>[2]Fjärrvärmeproduktion!$R$1542</f>
        <v>0</v>
      </c>
      <c r="H21" s="109">
        <f>[2]Fjärrvärmeproduktion!$S$1543</f>
        <v>0</v>
      </c>
      <c r="I21" s="109">
        <f>[2]Fjärrvärmeproduktion!$N$1544</f>
        <v>0</v>
      </c>
      <c r="J21" s="109">
        <f>[2]Fjärrvärmeproduktion!$T$1542</f>
        <v>0</v>
      </c>
      <c r="K21" s="109">
        <f>[2]Fjärrvärmeproduktion!U1540</f>
        <v>0</v>
      </c>
      <c r="L21" s="109">
        <f>[2]Fjärrvärmeproduktion!V1540</f>
        <v>0</v>
      </c>
      <c r="M21" s="109">
        <f>[2]Fjärrvärmeproduktion!$W$1543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9">
        <f>[2]Fjärrvärmeproduktion!$N$1546</f>
        <v>1400</v>
      </c>
      <c r="C22" s="109"/>
      <c r="D22" s="109">
        <f>[2]Fjärrvärmeproduktion!$N$1547</f>
        <v>0</v>
      </c>
      <c r="E22" s="109">
        <f>[2]Fjärrvärmeproduktion!$Q$1548</f>
        <v>0</v>
      </c>
      <c r="F22" s="109">
        <f>[2]Fjärrvärmeproduktion!$N$1549</f>
        <v>0</v>
      </c>
      <c r="G22" s="109">
        <f>[2]Fjärrvärmeproduktion!$R$1550</f>
        <v>0</v>
      </c>
      <c r="H22" s="109">
        <f>[2]Fjärrvärmeproduktion!$S$1551</f>
        <v>0</v>
      </c>
      <c r="I22" s="109">
        <f>[2]Fjärrvärmeproduktion!$N$1552</f>
        <v>0</v>
      </c>
      <c r="J22" s="109">
        <f>[2]Fjärrvärmeproduktion!$T$1550</f>
        <v>0</v>
      </c>
      <c r="K22" s="109">
        <f>[2]Fjärrvärmeproduktion!U1548</f>
        <v>0</v>
      </c>
      <c r="L22" s="109">
        <f>[2]Fjärrvärmeproduktion!V1548</f>
        <v>0</v>
      </c>
      <c r="M22" s="109">
        <f>[2]Fjärrvärmeproduktion!$W$1551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596 GWh</v>
      </c>
      <c r="T22" s="38"/>
      <c r="U22" s="36"/>
    </row>
    <row r="23" spans="1:34" ht="15.6">
      <c r="A23" s="5" t="s">
        <v>23</v>
      </c>
      <c r="B23" s="129">
        <v>0</v>
      </c>
      <c r="C23" s="109"/>
      <c r="D23" s="109">
        <f>[2]Fjärrvärmeproduktion!$N$1555</f>
        <v>0</v>
      </c>
      <c r="E23" s="109">
        <f>[2]Fjärrvärmeproduktion!$Q$1556</f>
        <v>0</v>
      </c>
      <c r="F23" s="109">
        <f>[2]Fjärrvärmeproduktion!$N$1557</f>
        <v>0</v>
      </c>
      <c r="G23" s="109">
        <f>[2]Fjärrvärmeproduktion!$R$1558</f>
        <v>0</v>
      </c>
      <c r="H23" s="109">
        <f>[2]Fjärrvärmeproduktion!$S$1559</f>
        <v>0</v>
      </c>
      <c r="I23" s="109">
        <f>[2]Fjärrvärmeproduktion!$N$1560</f>
        <v>0</v>
      </c>
      <c r="J23" s="109">
        <f>[2]Fjärrvärmeproduktion!$T$1558</f>
        <v>0</v>
      </c>
      <c r="K23" s="109">
        <f>[2]Fjärrvärmeproduktion!U1556</f>
        <v>0</v>
      </c>
      <c r="L23" s="109">
        <f>[2]Fjärrvärmeproduktion!V1556</f>
        <v>0</v>
      </c>
      <c r="M23" s="109">
        <f>[2]Fjärrvärmeproduktion!$W$1559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54442</v>
      </c>
      <c r="C24" s="109">
        <f t="shared" ref="C24:O24" si="3">SUM(C18:C23)</f>
        <v>0</v>
      </c>
      <c r="D24" s="109">
        <f t="shared" si="3"/>
        <v>100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50906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51006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212 GWh</v>
      </c>
      <c r="T25" s="42">
        <f>C$44</f>
        <v>0.35502976096378924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191 GWh</v>
      </c>
      <c r="T26" s="42">
        <f>D$44</f>
        <v>0.32021455845491492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6.7126712880723418E-6</v>
      </c>
      <c r="U28" s="36"/>
    </row>
    <row r="29" spans="1:34" ht="15.6">
      <c r="A29" s="79" t="str">
        <f>A2</f>
        <v>1470 Vara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68 GWh</v>
      </c>
      <c r="T29" s="42">
        <f>G$44</f>
        <v>0.11455341369877653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125 GWh</v>
      </c>
      <c r="T30" s="42">
        <f>H$44</f>
        <v>0.21019555421123126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[2]Slutanvändning!$N$2195</f>
        <v>0</v>
      </c>
      <c r="C32" s="129">
        <f>[2]Slutanvändning!$N$2196</f>
        <v>31421</v>
      </c>
      <c r="D32" s="90">
        <f>[2]Slutanvändning!$N$2189</f>
        <v>37035</v>
      </c>
      <c r="E32" s="90">
        <f>[2]Slutanvändning!$Q$2190</f>
        <v>0</v>
      </c>
      <c r="F32" s="90">
        <f>[2]Slutanvändning!$N$2191</f>
        <v>0</v>
      </c>
      <c r="G32" s="90">
        <f>[2]Slutanvändning!$N$2192</f>
        <v>8560</v>
      </c>
      <c r="H32" s="90">
        <f>[2]Slutanvändning!$N$2193</f>
        <v>0</v>
      </c>
      <c r="I32" s="90">
        <f>[2]Slutanvändning!$N$2194</f>
        <v>0</v>
      </c>
      <c r="J32" s="90">
        <v>0</v>
      </c>
      <c r="K32" s="90">
        <f>[2]Slutanvändning!T2190</f>
        <v>0</v>
      </c>
      <c r="L32" s="90">
        <f>[2]Slutanvändning!U2190</f>
        <v>0</v>
      </c>
      <c r="M32" s="90"/>
      <c r="N32" s="90">
        <v>0</v>
      </c>
      <c r="O32" s="90">
        <v>0</v>
      </c>
      <c r="P32" s="90">
        <f t="shared" ref="P32:P38" si="4">SUM(B32:N32)</f>
        <v>77016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[2]Slutanvändning!$N$2204</f>
        <v>6644</v>
      </c>
      <c r="C33" s="125">
        <f>[2]Slutanvändning!$N$2205</f>
        <v>67773.333333333343</v>
      </c>
      <c r="D33" s="90">
        <f>[2]Slutanvändning!$N$2198</f>
        <v>14458</v>
      </c>
      <c r="E33" s="90">
        <f>[2]Slutanvändning!$Q$2199</f>
        <v>0</v>
      </c>
      <c r="F33" s="90">
        <f>[2]Slutanvändning!$N$2200</f>
        <v>4</v>
      </c>
      <c r="G33" s="90">
        <f>[2]Slutanvändning!$N$2201</f>
        <v>0</v>
      </c>
      <c r="H33" s="90">
        <f>[2]Slutanvändning!$N$2202</f>
        <v>24736</v>
      </c>
      <c r="I33" s="90">
        <f>[2]Slutanvändning!$N$2203</f>
        <v>0</v>
      </c>
      <c r="J33" s="90">
        <v>0</v>
      </c>
      <c r="K33" s="90">
        <f>[2]Slutanvändning!T2199</f>
        <v>0</v>
      </c>
      <c r="L33" s="90">
        <f>[2]Slutanvändning!U2199</f>
        <v>0</v>
      </c>
      <c r="M33" s="90"/>
      <c r="N33" s="90">
        <v>0</v>
      </c>
      <c r="O33" s="90">
        <v>0</v>
      </c>
      <c r="P33" s="145">
        <f t="shared" si="4"/>
        <v>113615.33333333334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[2]Slutanvändning!$N$2213</f>
        <v>15107</v>
      </c>
      <c r="C34" s="129">
        <f>[2]Slutanvändning!$N$2214</f>
        <v>15784</v>
      </c>
      <c r="D34" s="90">
        <f>[2]Slutanvändning!$N$2207</f>
        <v>964</v>
      </c>
      <c r="E34" s="90">
        <f>[2]Slutanvändning!$Q$2208</f>
        <v>0</v>
      </c>
      <c r="F34" s="90">
        <f>[2]Slutanvändning!$N$2209</f>
        <v>0</v>
      </c>
      <c r="G34" s="90">
        <f>[2]Slutanvändning!$N$2210</f>
        <v>0</v>
      </c>
      <c r="H34" s="90">
        <f>[2]Slutanvändning!$N$2211</f>
        <v>0</v>
      </c>
      <c r="I34" s="90">
        <f>[2]Slutanvändning!$N$2212</f>
        <v>0</v>
      </c>
      <c r="J34" s="90">
        <v>0</v>
      </c>
      <c r="K34" s="90">
        <f>[2]Slutanvändning!T2208</f>
        <v>0</v>
      </c>
      <c r="L34" s="90">
        <f>[2]Slutanvändning!U2208</f>
        <v>0</v>
      </c>
      <c r="M34" s="90"/>
      <c r="N34" s="90">
        <v>0</v>
      </c>
      <c r="O34" s="90">
        <v>0</v>
      </c>
      <c r="P34" s="90">
        <f t="shared" si="4"/>
        <v>31855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[2]Slutanvändning!$N$2222</f>
        <v>0</v>
      </c>
      <c r="C35" s="125">
        <f>[2]Slutanvändning!$N$2223</f>
        <v>440.66666666666669</v>
      </c>
      <c r="D35" s="90">
        <f>[2]Slutanvändning!$N$2216</f>
        <v>137672</v>
      </c>
      <c r="E35" s="90">
        <f>[2]Slutanvändning!$Q$2217</f>
        <v>0</v>
      </c>
      <c r="F35" s="90">
        <f>[2]Slutanvändning!$N$2218</f>
        <v>0</v>
      </c>
      <c r="G35" s="90">
        <f>[2]Slutanvändning!$N$2219</f>
        <v>59701</v>
      </c>
      <c r="H35" s="90">
        <f>[2]Slutanvändning!$N$2220</f>
        <v>0</v>
      </c>
      <c r="I35" s="90">
        <f>[2]Slutanvändning!$N$2221</f>
        <v>0</v>
      </c>
      <c r="J35" s="90">
        <v>0</v>
      </c>
      <c r="K35" s="90">
        <f>[2]Slutanvändning!T2217</f>
        <v>0</v>
      </c>
      <c r="L35" s="90">
        <f>[2]Slutanvändning!U2217</f>
        <v>0</v>
      </c>
      <c r="M35" s="90"/>
      <c r="N35" s="90">
        <v>0</v>
      </c>
      <c r="O35" s="90">
        <v>0</v>
      </c>
      <c r="P35" s="145">
        <f>SUM(B35:N35)</f>
        <v>197813.66666666666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[2]Slutanvändning!$N$2231</f>
        <v>6620</v>
      </c>
      <c r="C36" s="129">
        <f>[2]Slutanvändning!$N$2232</f>
        <v>24502</v>
      </c>
      <c r="D36" s="90">
        <f>[2]Slutanvändning!$N$2225</f>
        <v>406</v>
      </c>
      <c r="E36" s="90">
        <f>[2]Slutanvändning!$Q$2226</f>
        <v>0</v>
      </c>
      <c r="F36" s="90">
        <f>[2]Slutanvändning!$N$2227</f>
        <v>0</v>
      </c>
      <c r="G36" s="90">
        <f>[2]Slutanvändning!$N$2228</f>
        <v>0</v>
      </c>
      <c r="H36" s="90">
        <f>[2]Slutanvändning!$N$2229</f>
        <v>0</v>
      </c>
      <c r="I36" s="90">
        <f>[2]Slutanvändning!$N$2230</f>
        <v>0</v>
      </c>
      <c r="J36" s="90">
        <v>0</v>
      </c>
      <c r="K36" s="90">
        <f>[2]Slutanvändning!T2226</f>
        <v>0</v>
      </c>
      <c r="L36" s="90">
        <f>[2]Slutanvändning!U2226</f>
        <v>0</v>
      </c>
      <c r="M36" s="90"/>
      <c r="N36" s="90">
        <v>0</v>
      </c>
      <c r="O36" s="90">
        <v>0</v>
      </c>
      <c r="P36" s="90">
        <f t="shared" si="4"/>
        <v>31528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[2]Slutanvändning!$N$2240</f>
        <v>5776</v>
      </c>
      <c r="C37" s="129">
        <f>[2]Slutanvändning!$N$2241</f>
        <v>48606</v>
      </c>
      <c r="D37" s="90">
        <f>[2]Slutanvändning!$N$2234</f>
        <v>177</v>
      </c>
      <c r="E37" s="90">
        <f>[2]Slutanvändning!$Q$2235</f>
        <v>0</v>
      </c>
      <c r="F37" s="90">
        <f>[2]Slutanvändning!$N$2236</f>
        <v>0</v>
      </c>
      <c r="G37" s="90">
        <f>[2]Slutanvändning!$N$2237</f>
        <v>0</v>
      </c>
      <c r="H37" s="90">
        <f>[2]Slutanvändning!$N$2238</f>
        <v>49611</v>
      </c>
      <c r="I37" s="90">
        <f>[2]Slutanvändning!$N$2239</f>
        <v>0</v>
      </c>
      <c r="J37" s="90">
        <v>0</v>
      </c>
      <c r="K37" s="90">
        <f>[2]Slutanvändning!T2235</f>
        <v>0</v>
      </c>
      <c r="L37" s="90">
        <f>[2]Slutanvändning!U2235</f>
        <v>0</v>
      </c>
      <c r="M37" s="90"/>
      <c r="N37" s="90">
        <v>0</v>
      </c>
      <c r="O37" s="90">
        <v>0</v>
      </c>
      <c r="P37" s="90">
        <f t="shared" si="4"/>
        <v>104170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[2]Slutanvändning!$N$2249</f>
        <v>15255</v>
      </c>
      <c r="C38" s="129">
        <f>[2]Slutanvändning!$N$2250</f>
        <v>5536</v>
      </c>
      <c r="D38" s="90">
        <f>[2]Slutanvändning!$N$2243</f>
        <v>0</v>
      </c>
      <c r="E38" s="90">
        <f>[2]Slutanvändning!$Q$2244</f>
        <v>0</v>
      </c>
      <c r="F38" s="90">
        <f>[2]Slutanvändning!$N$2245</f>
        <v>0</v>
      </c>
      <c r="G38" s="90">
        <f>[2]Slutanvändning!$N$2246</f>
        <v>0</v>
      </c>
      <c r="H38" s="90">
        <f>[2]Slutanvändning!$N$2247</f>
        <v>0</v>
      </c>
      <c r="I38" s="90">
        <f>[2]Slutanvändning!$N$2248</f>
        <v>0</v>
      </c>
      <c r="J38" s="90">
        <v>0</v>
      </c>
      <c r="K38" s="90">
        <f>[2]Slutanvändning!T2244</f>
        <v>0</v>
      </c>
      <c r="L38" s="90">
        <f>[2]Slutanvändning!U2244</f>
        <v>0</v>
      </c>
      <c r="M38" s="90"/>
      <c r="N38" s="90">
        <v>0</v>
      </c>
      <c r="O38" s="90">
        <v>0</v>
      </c>
      <c r="P38" s="90">
        <f t="shared" si="4"/>
        <v>20791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[2]Slutanvändning!$N$2258</f>
        <v>0</v>
      </c>
      <c r="C39" s="129">
        <f>[2]Slutanvändning!$N$2259</f>
        <v>1824</v>
      </c>
      <c r="D39" s="90">
        <f>[2]Slutanvändning!$N$2252</f>
        <v>0</v>
      </c>
      <c r="E39" s="90">
        <f>[2]Slutanvändning!$Q$2253</f>
        <v>0</v>
      </c>
      <c r="F39" s="90">
        <f>[2]Slutanvändning!$N$2254</f>
        <v>0</v>
      </c>
      <c r="G39" s="90">
        <f>[2]Slutanvändning!$N$2255</f>
        <v>0</v>
      </c>
      <c r="H39" s="90">
        <f>[2]Slutanvändning!$N$2256</f>
        <v>0</v>
      </c>
      <c r="I39" s="90">
        <f>[2]Slutanvändning!$N$2257</f>
        <v>0</v>
      </c>
      <c r="J39" s="90">
        <v>0</v>
      </c>
      <c r="K39" s="90">
        <f>[2]Slutanvändning!T2253</f>
        <v>0</v>
      </c>
      <c r="L39" s="90">
        <f>[2]Slutanvändning!U2253</f>
        <v>0</v>
      </c>
      <c r="M39" s="90"/>
      <c r="N39" s="90">
        <v>0</v>
      </c>
      <c r="O39" s="90">
        <v>0</v>
      </c>
      <c r="P39" s="90">
        <f>SUM(B39:N39)</f>
        <v>1824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49402</v>
      </c>
      <c r="C40" s="90">
        <f t="shared" ref="C40:O40" si="5">SUM(C32:C39)</f>
        <v>195887</v>
      </c>
      <c r="D40" s="90">
        <f t="shared" si="5"/>
        <v>190712</v>
      </c>
      <c r="E40" s="90">
        <f t="shared" si="5"/>
        <v>0</v>
      </c>
      <c r="F40" s="90">
        <f>SUM(F32:F39)</f>
        <v>4</v>
      </c>
      <c r="G40" s="90">
        <f t="shared" si="5"/>
        <v>68261</v>
      </c>
      <c r="H40" s="90">
        <f t="shared" si="5"/>
        <v>74347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578613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21 GWh</v>
      </c>
      <c r="T41" s="64"/>
    </row>
    <row r="42" spans="1:47">
      <c r="A42" s="46" t="s">
        <v>43</v>
      </c>
      <c r="B42" s="95">
        <f>B39+B38+B37</f>
        <v>21031</v>
      </c>
      <c r="C42" s="95">
        <f>C39+C38+C37</f>
        <v>55966</v>
      </c>
      <c r="D42" s="95">
        <f>D39+D38+D37</f>
        <v>177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49611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126785</v>
      </c>
      <c r="Q42" s="34"/>
      <c r="R42" s="41" t="s">
        <v>41</v>
      </c>
      <c r="S42" s="11" t="str">
        <f>ROUND(P42/1000,0) &amp;" GWh"</f>
        <v>127 GWh</v>
      </c>
      <c r="T42" s="42">
        <f>P42/P40</f>
        <v>0.21911882380796838</v>
      </c>
    </row>
    <row r="43" spans="1:47">
      <c r="A43" s="47" t="s">
        <v>45</v>
      </c>
      <c r="B43" s="121"/>
      <c r="C43" s="122">
        <f>C40+C24-C7+C46</f>
        <v>211557.96</v>
      </c>
      <c r="D43" s="122">
        <f t="shared" ref="D43:O43" si="7">D11+D24+D40</f>
        <v>190812</v>
      </c>
      <c r="E43" s="122">
        <f t="shared" si="7"/>
        <v>0</v>
      </c>
      <c r="F43" s="122">
        <f t="shared" si="7"/>
        <v>4</v>
      </c>
      <c r="G43" s="122">
        <f t="shared" si="7"/>
        <v>68261</v>
      </c>
      <c r="H43" s="122">
        <f t="shared" si="7"/>
        <v>125253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595887.96</v>
      </c>
      <c r="Q43" s="34"/>
      <c r="R43" s="41" t="s">
        <v>42</v>
      </c>
      <c r="S43" s="11" t="str">
        <f>ROUND(P36/1000,0) &amp;" GWh"</f>
        <v>32 GWh</v>
      </c>
      <c r="T43" s="63">
        <f>P36/P40</f>
        <v>5.4488924376051004E-2</v>
      </c>
    </row>
    <row r="44" spans="1:47">
      <c r="A44" s="47" t="s">
        <v>46</v>
      </c>
      <c r="B44" s="97"/>
      <c r="C44" s="104">
        <f>C43/$P$43</f>
        <v>0.35502976096378924</v>
      </c>
      <c r="D44" s="104">
        <f t="shared" ref="D44:P44" si="8">D43/$P$43</f>
        <v>0.32021455845491492</v>
      </c>
      <c r="E44" s="104">
        <f t="shared" si="8"/>
        <v>0</v>
      </c>
      <c r="F44" s="104">
        <f t="shared" si="8"/>
        <v>6.7126712880723418E-6</v>
      </c>
      <c r="G44" s="104">
        <f t="shared" si="8"/>
        <v>0.11455341369877653</v>
      </c>
      <c r="H44" s="104">
        <f t="shared" si="8"/>
        <v>0.21019555421123126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32 GWh</v>
      </c>
      <c r="T44" s="42">
        <f>P34/P40</f>
        <v>5.5054068954551658E-2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77 GWh</v>
      </c>
      <c r="T45" s="42">
        <f>P32/P40</f>
        <v>0.13310451026852144</v>
      </c>
      <c r="U45" s="36"/>
    </row>
    <row r="46" spans="1:47">
      <c r="A46" s="48" t="s">
        <v>49</v>
      </c>
      <c r="B46" s="68">
        <f>B24-B40</f>
        <v>5040</v>
      </c>
      <c r="C46" s="68">
        <f>(C40+C24)*0.08</f>
        <v>15670.960000000001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114 GWh</v>
      </c>
      <c r="T46" s="63">
        <f>P33/P40</f>
        <v>0.19635807237883238</v>
      </c>
      <c r="U46" s="36"/>
    </row>
    <row r="47" spans="1:47">
      <c r="A47" s="48" t="s">
        <v>51</v>
      </c>
      <c r="B47" s="71">
        <f>B46/B24</f>
        <v>9.2575585026266491E-2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198 GWh</v>
      </c>
      <c r="T47" s="63">
        <f>P35/P40</f>
        <v>0.34187560021407515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579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0" zoomScale="80" zoomScaleNormal="80" workbookViewId="0">
      <selection activeCell="B23" sqref="B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122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[2]Solceller!$C$17</f>
        <v>285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[2]Elproduktion!$N$562</f>
        <v>0</v>
      </c>
      <c r="D7" s="109">
        <f>[2]Elproduktion!$N$563</f>
        <v>0</v>
      </c>
      <c r="E7" s="109">
        <f>[2]Elproduktion!$Q$564</f>
        <v>0</v>
      </c>
      <c r="F7" s="109">
        <f>[2]Elproduktion!$N$565</f>
        <v>0</v>
      </c>
      <c r="G7" s="109">
        <f>[2]Elproduktion!$R$566</f>
        <v>0</v>
      </c>
      <c r="H7" s="109">
        <f>[2]Elproduktion!$S$567</f>
        <v>0</v>
      </c>
      <c r="I7" s="109">
        <f>[2]Elproduktion!$N$568</f>
        <v>0</v>
      </c>
      <c r="J7" s="109">
        <f>[2]Elproduktion!$T$566</f>
        <v>0</v>
      </c>
      <c r="K7" s="109">
        <f>[2]Elproduktion!U564</f>
        <v>0</v>
      </c>
      <c r="L7" s="109">
        <f>[2]Elproduktion!V564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[2]Elproduktion!$N$570</f>
        <v>0</v>
      </c>
      <c r="D8" s="109">
        <f>[2]Elproduktion!$N$571</f>
        <v>0</v>
      </c>
      <c r="E8" s="109">
        <f>[2]Elproduktion!$Q$572</f>
        <v>0</v>
      </c>
      <c r="F8" s="109">
        <f>[2]Elproduktion!$N$573</f>
        <v>0</v>
      </c>
      <c r="G8" s="109">
        <f>[2]Elproduktion!$R$574</f>
        <v>0</v>
      </c>
      <c r="H8" s="109">
        <f>[2]Elproduktion!$S$575</f>
        <v>0</v>
      </c>
      <c r="I8" s="109">
        <f>[2]Elproduktion!$N$576</f>
        <v>0</v>
      </c>
      <c r="J8" s="109">
        <f>[2]Elproduktion!$T$574</f>
        <v>0</v>
      </c>
      <c r="K8" s="109">
        <f>[2]Elproduktion!U572</f>
        <v>0</v>
      </c>
      <c r="L8" s="109">
        <f>[2]Elproduktion!V572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12">
        <f>[2]Elproduktion!$N$578</f>
        <v>2156.2577030812326</v>
      </c>
      <c r="D9" s="109">
        <f>[2]Elproduktion!$N$579</f>
        <v>0</v>
      </c>
      <c r="E9" s="109">
        <f>[2]Elproduktion!$Q$580</f>
        <v>0</v>
      </c>
      <c r="F9" s="109">
        <f>[2]Elproduktion!$N$581</f>
        <v>0</v>
      </c>
      <c r="G9" s="109">
        <f>[2]Elproduktion!$R$582</f>
        <v>0</v>
      </c>
      <c r="H9" s="109">
        <f>[2]Elproduktion!$S$583</f>
        <v>0</v>
      </c>
      <c r="I9" s="109">
        <f>[2]Elproduktion!$N$584</f>
        <v>0</v>
      </c>
      <c r="J9" s="109">
        <f>[2]Elproduktion!$T$582</f>
        <v>0</v>
      </c>
      <c r="K9" s="109">
        <f>[2]Elproduktion!U580</f>
        <v>0</v>
      </c>
      <c r="L9" s="109">
        <f>[2]Elproduktion!V580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[2]Elproduktion!$N$586</f>
        <v>2587.7422969187674</v>
      </c>
      <c r="D10" s="109">
        <f>[2]Elproduktion!$N$587</f>
        <v>0</v>
      </c>
      <c r="E10" s="109">
        <f>[2]Elproduktion!$Q$588</f>
        <v>0</v>
      </c>
      <c r="F10" s="109">
        <f>[2]Elproduktion!$N$589</f>
        <v>0</v>
      </c>
      <c r="G10" s="109">
        <f>[2]Elproduktion!$R$590</f>
        <v>0</v>
      </c>
      <c r="H10" s="109">
        <f>[2]Elproduktion!$S$591</f>
        <v>0</v>
      </c>
      <c r="I10" s="109">
        <f>[2]Elproduktion!$N$592</f>
        <v>0</v>
      </c>
      <c r="J10" s="109">
        <f>[2]Elproduktion!$T$590</f>
        <v>0</v>
      </c>
      <c r="K10" s="109">
        <f>[2]Elproduktion!U588</f>
        <v>0</v>
      </c>
      <c r="L10" s="109">
        <f>[2]Elproduktion!V588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5029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1442 Vårgårda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[2]Fjärrvärmeproduktion!$N$786</f>
        <v>0</v>
      </c>
      <c r="C18" s="109"/>
      <c r="D18" s="129">
        <f>[2]Fjärrvärmeproduktion!$N$787</f>
        <v>0</v>
      </c>
      <c r="E18" s="109">
        <f>[2]Fjärrvärmeproduktion!$Q$788</f>
        <v>0</v>
      </c>
      <c r="F18" s="109">
        <f>[2]Fjärrvärmeproduktion!$N$789</f>
        <v>0</v>
      </c>
      <c r="G18" s="109">
        <f>[2]Fjärrvärmeproduktion!$R$790</f>
        <v>0</v>
      </c>
      <c r="H18" s="109">
        <f>[2]Fjärrvärmeproduktion!$S$791</f>
        <v>0</v>
      </c>
      <c r="I18" s="109">
        <f>[2]Fjärrvärmeproduktion!$N$792</f>
        <v>0</v>
      </c>
      <c r="J18" s="109">
        <f>[2]Fjärrvärmeproduktion!$T$790</f>
        <v>0</v>
      </c>
      <c r="K18" s="109">
        <f>[2]Fjärrvärmeproduktion!U788</f>
        <v>0</v>
      </c>
      <c r="L18" s="109">
        <f>[2]Fjärrvärmeproduktion!V788</f>
        <v>0</v>
      </c>
      <c r="M18" s="109">
        <f>[2]Fjärrvärmeproduktion!$W$791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8">
        <f>[2]Fjärrvärmeproduktion!$N$794+[2]Fjärrvärmeproduktion!$N$826</f>
        <v>37360</v>
      </c>
      <c r="C19" s="109"/>
      <c r="D19" s="110">
        <f>[2]Fjärrvärmeproduktion!$N$795</f>
        <v>599</v>
      </c>
      <c r="E19" s="109">
        <f>[2]Fjärrvärmeproduktion!$Q$796</f>
        <v>0</v>
      </c>
      <c r="F19" s="109">
        <f>[2]Fjärrvärmeproduktion!$N$797</f>
        <v>0</v>
      </c>
      <c r="G19" s="109">
        <f>[2]Fjärrvärmeproduktion!$R$798</f>
        <v>0</v>
      </c>
      <c r="H19" s="138">
        <f>[2]Fjärrvärmeproduktion!$S$799</f>
        <v>35969</v>
      </c>
      <c r="I19" s="109">
        <f>[2]Fjärrvärmeproduktion!$N$800</f>
        <v>0</v>
      </c>
      <c r="J19" s="109">
        <f>[2]Fjärrvärmeproduktion!$T$798</f>
        <v>0</v>
      </c>
      <c r="K19" s="109">
        <f>[2]Fjärrvärmeproduktion!U796</f>
        <v>0</v>
      </c>
      <c r="L19" s="109">
        <f>[2]Fjärrvärmeproduktion!V796</f>
        <v>0</v>
      </c>
      <c r="M19" s="109">
        <f>[2]Fjärrvärmeproduktion!$W$799</f>
        <v>0</v>
      </c>
      <c r="N19" s="109"/>
      <c r="O19" s="109"/>
      <c r="P19" s="138">
        <f t="shared" ref="P19:P24" si="2">SUM(C19:O19)</f>
        <v>36568</v>
      </c>
      <c r="Q19" s="4"/>
      <c r="R19" s="4"/>
      <c r="S19" s="4"/>
      <c r="T19" s="4"/>
    </row>
    <row r="20" spans="1:34" ht="15.6">
      <c r="A20" s="5" t="s">
        <v>20</v>
      </c>
      <c r="B20" s="112">
        <f>[2]Fjärrvärmeproduktion!$N$802</f>
        <v>0</v>
      </c>
      <c r="C20" s="109"/>
      <c r="D20" s="129">
        <f>[2]Fjärrvärmeproduktion!$N$803</f>
        <v>0</v>
      </c>
      <c r="E20" s="109">
        <f>[2]Fjärrvärmeproduktion!$Q$804</f>
        <v>0</v>
      </c>
      <c r="F20" s="109">
        <f>[2]Fjärrvärmeproduktion!$N$805</f>
        <v>0</v>
      </c>
      <c r="G20" s="109">
        <f>[2]Fjärrvärmeproduktion!$R$806</f>
        <v>0</v>
      </c>
      <c r="H20" s="109">
        <f>[2]Fjärrvärmeproduktion!$S$807</f>
        <v>0</v>
      </c>
      <c r="I20" s="109">
        <f>[2]Fjärrvärmeproduktion!$N$808</f>
        <v>0</v>
      </c>
      <c r="J20" s="109">
        <f>[2]Fjärrvärmeproduktion!$T$806</f>
        <v>0</v>
      </c>
      <c r="K20" s="109">
        <f>[2]Fjärrvärmeproduktion!U804</f>
        <v>0</v>
      </c>
      <c r="L20" s="109">
        <f>[2]Fjärrvärmeproduktion!V804</f>
        <v>0</v>
      </c>
      <c r="M20" s="109">
        <f>[2]Fjärrvärmeproduktion!$W$807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2">
        <f>[2]Fjärrvärmeproduktion!$N$810</f>
        <v>0</v>
      </c>
      <c r="C21" s="109"/>
      <c r="D21" s="129">
        <f>[2]Fjärrvärmeproduktion!$N$811</f>
        <v>0</v>
      </c>
      <c r="E21" s="109">
        <f>[2]Fjärrvärmeproduktion!$Q$812</f>
        <v>0</v>
      </c>
      <c r="F21" s="109">
        <f>[2]Fjärrvärmeproduktion!$N$813</f>
        <v>0</v>
      </c>
      <c r="G21" s="109">
        <f>[2]Fjärrvärmeproduktion!$R$814</f>
        <v>0</v>
      </c>
      <c r="H21" s="109">
        <f>[2]Fjärrvärmeproduktion!$S$815</f>
        <v>0</v>
      </c>
      <c r="I21" s="109">
        <f>[2]Fjärrvärmeproduktion!$N$816</f>
        <v>0</v>
      </c>
      <c r="J21" s="109">
        <f>[2]Fjärrvärmeproduktion!$T$814</f>
        <v>0</v>
      </c>
      <c r="K21" s="109">
        <f>[2]Fjärrvärmeproduktion!U812</f>
        <v>0</v>
      </c>
      <c r="L21" s="109">
        <f>[2]Fjärrvärmeproduktion!V812</f>
        <v>0</v>
      </c>
      <c r="M21" s="109">
        <f>[2]Fjärrvärmeproduktion!$W$815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12">
        <f>[2]Fjärrvärmeproduktion!$N$818</f>
        <v>0</v>
      </c>
      <c r="C22" s="109"/>
      <c r="D22" s="129">
        <f>[2]Fjärrvärmeproduktion!$N$819</f>
        <v>0</v>
      </c>
      <c r="E22" s="109">
        <f>[2]Fjärrvärmeproduktion!$Q$820</f>
        <v>0</v>
      </c>
      <c r="F22" s="109">
        <f>[2]Fjärrvärmeproduktion!$N$821</f>
        <v>0</v>
      </c>
      <c r="G22" s="109">
        <f>[2]Fjärrvärmeproduktion!$R$822</f>
        <v>0</v>
      </c>
      <c r="H22" s="109">
        <f>[2]Fjärrvärmeproduktion!$S$823</f>
        <v>0</v>
      </c>
      <c r="I22" s="109">
        <f>[2]Fjärrvärmeproduktion!$N$824</f>
        <v>0</v>
      </c>
      <c r="J22" s="109">
        <f>[2]Fjärrvärmeproduktion!$T$822</f>
        <v>0</v>
      </c>
      <c r="K22" s="109">
        <f>[2]Fjärrvärmeproduktion!U820</f>
        <v>0</v>
      </c>
      <c r="L22" s="109">
        <f>[2]Fjärrvärmeproduktion!V820</f>
        <v>0</v>
      </c>
      <c r="M22" s="109">
        <f>[2]Fjärrvärmeproduktion!$W$823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389 GWh</v>
      </c>
      <c r="T22" s="38"/>
      <c r="U22" s="36"/>
    </row>
    <row r="23" spans="1:34" ht="15.6">
      <c r="A23" s="5" t="s">
        <v>23</v>
      </c>
      <c r="B23" s="163">
        <v>0</v>
      </c>
      <c r="C23" s="109"/>
      <c r="D23" s="129">
        <f>[2]Fjärrvärmeproduktion!$N$827</f>
        <v>0</v>
      </c>
      <c r="E23" s="109">
        <f>[2]Fjärrvärmeproduktion!$Q$828</f>
        <v>0</v>
      </c>
      <c r="F23" s="109">
        <f>[2]Fjärrvärmeproduktion!$N$829</f>
        <v>0</v>
      </c>
      <c r="G23" s="109">
        <f>[2]Fjärrvärmeproduktion!$R$830</f>
        <v>0</v>
      </c>
      <c r="H23" s="109">
        <f>[2]Fjärrvärmeproduktion!$S$831</f>
        <v>0</v>
      </c>
      <c r="I23" s="109">
        <f>[2]Fjärrvärmeproduktion!$N$832</f>
        <v>0</v>
      </c>
      <c r="J23" s="109">
        <f>[2]Fjärrvärmeproduktion!$T$830</f>
        <v>0</v>
      </c>
      <c r="K23" s="109">
        <f>[2]Fjärrvärmeproduktion!U828</f>
        <v>0</v>
      </c>
      <c r="L23" s="109">
        <f>[2]Fjärrvärmeproduktion!V828</f>
        <v>0</v>
      </c>
      <c r="M23" s="109">
        <f>[2]Fjärrvärmeproduktion!$W$831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37360</v>
      </c>
      <c r="C24" s="109">
        <f t="shared" ref="C24:O24" si="3">SUM(C18:C23)</f>
        <v>0</v>
      </c>
      <c r="D24" s="146">
        <f t="shared" si="3"/>
        <v>599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46">
        <f t="shared" si="3"/>
        <v>35969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46">
        <f t="shared" si="2"/>
        <v>36568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98 GWh</v>
      </c>
      <c r="T25" s="42">
        <f>C$44</f>
        <v>0.25111713926729362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88 GWh</v>
      </c>
      <c r="T26" s="42">
        <f>D$44</f>
        <v>0.22519544414528686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36 GWh</v>
      </c>
      <c r="T28" s="42">
        <f>F$44</f>
        <v>9.1670484269218089E-2</v>
      </c>
      <c r="U28" s="36"/>
    </row>
    <row r="29" spans="1:34" ht="15.6">
      <c r="A29" s="79" t="str">
        <f>A2</f>
        <v>1442 Vårgårda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91 GWh</v>
      </c>
      <c r="T29" s="42">
        <f>G$44</f>
        <v>0.23516451154838722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77 GWh</v>
      </c>
      <c r="T30" s="42">
        <f>H$44</f>
        <v>0.19685242076981418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[2]Slutanvändning!$N$1142</f>
        <v>0</v>
      </c>
      <c r="C32" s="129">
        <f>[2]Slutanvändning!$N$1143</f>
        <v>10347</v>
      </c>
      <c r="D32" s="109">
        <f>[2]Slutanvändning!$N$1136</f>
        <v>5787</v>
      </c>
      <c r="E32" s="109">
        <f>[2]Slutanvändning!$Q$1137</f>
        <v>0</v>
      </c>
      <c r="F32" s="129">
        <f>[2]Slutanvändning!$N$1138</f>
        <v>0</v>
      </c>
      <c r="G32" s="109">
        <f>[2]Slutanvändning!$N$1139</f>
        <v>1344</v>
      </c>
      <c r="H32" s="109">
        <f>[2]Slutanvändning!$N$1140</f>
        <v>0</v>
      </c>
      <c r="I32" s="109">
        <f>[2]Slutanvändning!$N$1141</f>
        <v>0</v>
      </c>
      <c r="J32" s="109">
        <v>0</v>
      </c>
      <c r="K32" s="109">
        <f>[2]Slutanvändning!T1137</f>
        <v>0</v>
      </c>
      <c r="L32" s="109">
        <f>[2]Slutanvändning!U1137</f>
        <v>0</v>
      </c>
      <c r="M32" s="109"/>
      <c r="N32" s="109">
        <v>0</v>
      </c>
      <c r="O32" s="109">
        <v>0</v>
      </c>
      <c r="P32" s="109">
        <f t="shared" ref="P32:P38" si="4">SUM(B32:N32)</f>
        <v>17478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12">
        <f>[2]Slutanvändning!$N$1151</f>
        <v>774.09796412013702</v>
      </c>
      <c r="C33" s="118">
        <f>[2]Slutanvändning!$N$1152</f>
        <v>10557.666666666666</v>
      </c>
      <c r="D33" s="109">
        <f>[2]Slutanvändning!$N$1145</f>
        <v>2447</v>
      </c>
      <c r="E33" s="109">
        <f>[2]Slutanvändning!$Q$1146</f>
        <v>0</v>
      </c>
      <c r="F33" s="118">
        <f>[2]Slutanvändning!$N$1147</f>
        <v>35632.533333333326</v>
      </c>
      <c r="G33" s="109">
        <f>[2]Slutanvändning!$N$1148</f>
        <v>0</v>
      </c>
      <c r="H33" s="109">
        <f>[2]Slutanvändning!$N$1149</f>
        <v>1624</v>
      </c>
      <c r="I33" s="109">
        <f>[2]Slutanvändning!$N$1150</f>
        <v>0</v>
      </c>
      <c r="J33" s="109">
        <v>0</v>
      </c>
      <c r="K33" s="109">
        <f>[2]Slutanvändning!T1146</f>
        <v>0</v>
      </c>
      <c r="L33" s="109">
        <f>[2]Slutanvändning!U1146</f>
        <v>0</v>
      </c>
      <c r="M33" s="109"/>
      <c r="N33" s="109">
        <v>0</v>
      </c>
      <c r="O33" s="109">
        <f>[2]Slutanvändning!$W$1151</f>
        <v>18000</v>
      </c>
      <c r="P33" s="146">
        <f t="shared" si="4"/>
        <v>51035.297964120131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2">
        <f>[2]Slutanvändning!$N$1160</f>
        <v>8600.403144527314</v>
      </c>
      <c r="C34" s="129">
        <f>[2]Slutanvändning!$N$1161</f>
        <v>7578</v>
      </c>
      <c r="D34" s="109">
        <f>[2]Slutanvändning!$N$1154</f>
        <v>0</v>
      </c>
      <c r="E34" s="109">
        <f>[2]Slutanvändning!$Q$1155</f>
        <v>0</v>
      </c>
      <c r="F34" s="129">
        <f>[2]Slutanvändning!$N$1156</f>
        <v>0</v>
      </c>
      <c r="G34" s="109">
        <f>[2]Slutanvändning!$N$1157</f>
        <v>0</v>
      </c>
      <c r="H34" s="109">
        <f>[2]Slutanvändning!$N$1158</f>
        <v>0</v>
      </c>
      <c r="I34" s="109">
        <f>[2]Slutanvändning!$N$1159</f>
        <v>0</v>
      </c>
      <c r="J34" s="109">
        <v>0</v>
      </c>
      <c r="K34" s="109">
        <f>[2]Slutanvändning!T1155</f>
        <v>0</v>
      </c>
      <c r="L34" s="109">
        <f>[2]Slutanvändning!U1155</f>
        <v>0</v>
      </c>
      <c r="M34" s="109"/>
      <c r="N34" s="109">
        <v>0</v>
      </c>
      <c r="O34" s="109">
        <v>0</v>
      </c>
      <c r="P34" s="146">
        <f t="shared" si="4"/>
        <v>16178.403144527314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[2]Slutanvändning!$N$1169</f>
        <v>0</v>
      </c>
      <c r="C35" s="118">
        <f>[2]Slutanvändning!$N$1170</f>
        <v>102.8</v>
      </c>
      <c r="D35" s="109">
        <f>[2]Slutanvändning!$N$1163</f>
        <v>78214</v>
      </c>
      <c r="E35" s="109">
        <f>[2]Slutanvändning!$Q$1164</f>
        <v>0</v>
      </c>
      <c r="F35" s="129">
        <f>[2]Slutanvändning!$N$1165</f>
        <v>0</v>
      </c>
      <c r="G35" s="109">
        <f>[2]Slutanvändning!$N$1166</f>
        <v>90065</v>
      </c>
      <c r="H35" s="109">
        <f>[2]Slutanvändning!$N$1167</f>
        <v>0</v>
      </c>
      <c r="I35" s="109">
        <f>[2]Slutanvändning!$N$1168</f>
        <v>0</v>
      </c>
      <c r="J35" s="109">
        <v>0</v>
      </c>
      <c r="K35" s="109">
        <f>[2]Slutanvändning!T1164</f>
        <v>0</v>
      </c>
      <c r="L35" s="109">
        <f>[2]Slutanvändning!U1164</f>
        <v>0</v>
      </c>
      <c r="M35" s="109"/>
      <c r="N35" s="109">
        <v>0</v>
      </c>
      <c r="O35" s="109">
        <v>0</v>
      </c>
      <c r="P35" s="146">
        <f>SUM(B35:N35)</f>
        <v>168381.8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12">
        <f>[2]Slutanvändning!$N$1178</f>
        <v>825.49889135254989</v>
      </c>
      <c r="C36" s="129">
        <f>[2]Slutanvändning!$N$1179</f>
        <v>16864</v>
      </c>
      <c r="D36" s="109">
        <f>[2]Slutanvändning!$N$1172</f>
        <v>407</v>
      </c>
      <c r="E36" s="109">
        <f>[2]Slutanvändning!$Q$1173</f>
        <v>0</v>
      </c>
      <c r="F36" s="129">
        <f>[2]Slutanvändning!$N$1174</f>
        <v>0</v>
      </c>
      <c r="G36" s="109">
        <f>[2]Slutanvändning!$N$1175</f>
        <v>0</v>
      </c>
      <c r="H36" s="109">
        <f>[2]Slutanvändning!$N$1176</f>
        <v>0</v>
      </c>
      <c r="I36" s="109">
        <f>[2]Slutanvändning!$N$1177</f>
        <v>0</v>
      </c>
      <c r="J36" s="109">
        <v>0</v>
      </c>
      <c r="K36" s="109">
        <f>[2]Slutanvändning!T1173</f>
        <v>0</v>
      </c>
      <c r="L36" s="109">
        <f>[2]Slutanvändning!U1173</f>
        <v>0</v>
      </c>
      <c r="M36" s="109"/>
      <c r="N36" s="109">
        <v>0</v>
      </c>
      <c r="O36" s="109">
        <v>0</v>
      </c>
      <c r="P36" s="146">
        <f t="shared" si="4"/>
        <v>18096.498891352549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11">
        <f>[2]Slutanvändning!$N$1187</f>
        <v>700</v>
      </c>
      <c r="C37" s="129">
        <f>[2]Slutanvändning!$N$1188</f>
        <v>38287</v>
      </c>
      <c r="D37" s="109">
        <f>[2]Slutanvändning!$N$1181</f>
        <v>80</v>
      </c>
      <c r="E37" s="109">
        <f>[2]Slutanvändning!$Q$1182</f>
        <v>0</v>
      </c>
      <c r="F37" s="129">
        <f>[2]Slutanvändning!$N$1183</f>
        <v>0</v>
      </c>
      <c r="G37" s="109">
        <f>[2]Slutanvändning!$N$1184</f>
        <v>0</v>
      </c>
      <c r="H37" s="109">
        <f>[2]Slutanvändning!$N$1185</f>
        <v>38924</v>
      </c>
      <c r="I37" s="109">
        <f>[2]Slutanvändning!$N$1186</f>
        <v>0</v>
      </c>
      <c r="J37" s="109">
        <v>0</v>
      </c>
      <c r="K37" s="109">
        <f>[2]Slutanvändning!T1182</f>
        <v>0</v>
      </c>
      <c r="L37" s="109">
        <f>[2]Slutanvändning!U1182</f>
        <v>0</v>
      </c>
      <c r="M37" s="109"/>
      <c r="N37" s="109">
        <v>0</v>
      </c>
      <c r="O37" s="109">
        <v>0</v>
      </c>
      <c r="P37" s="146">
        <f t="shared" si="4"/>
        <v>77991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[2]Slutanvändning!$N$1196</f>
        <v>6300</v>
      </c>
      <c r="C38" s="129">
        <f>[2]Slutanvändning!$N$1197</f>
        <v>3354</v>
      </c>
      <c r="D38" s="109">
        <f>[2]Slutanvändning!$N$1190</f>
        <v>0</v>
      </c>
      <c r="E38" s="109">
        <f>[2]Slutanvändning!$Q$1191</f>
        <v>0</v>
      </c>
      <c r="F38" s="129">
        <f>[2]Slutanvändning!$N$1192</f>
        <v>0</v>
      </c>
      <c r="G38" s="109">
        <f>[2]Slutanvändning!$N$1193</f>
        <v>0</v>
      </c>
      <c r="H38" s="109">
        <f>[2]Slutanvändning!$N$1194</f>
        <v>0</v>
      </c>
      <c r="I38" s="109">
        <f>[2]Slutanvändning!$N$1195</f>
        <v>0</v>
      </c>
      <c r="J38" s="109">
        <v>0</v>
      </c>
      <c r="K38" s="109">
        <f>[2]Slutanvändning!T1191</f>
        <v>0</v>
      </c>
      <c r="L38" s="109">
        <f>[2]Slutanvändning!U1191</f>
        <v>0</v>
      </c>
      <c r="M38" s="109"/>
      <c r="N38" s="109">
        <v>0</v>
      </c>
      <c r="O38" s="109">
        <v>0</v>
      </c>
      <c r="P38" s="146">
        <f t="shared" si="4"/>
        <v>9654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[2]Slutanvändning!$N$1205</f>
        <v>0</v>
      </c>
      <c r="C39" s="129">
        <f>[2]Slutanvändning!$N$1206</f>
        <v>3289</v>
      </c>
      <c r="D39" s="109">
        <f>[2]Slutanvändning!$N$1199</f>
        <v>0</v>
      </c>
      <c r="E39" s="109">
        <f>[2]Slutanvändning!$Q$1200</f>
        <v>0</v>
      </c>
      <c r="F39" s="129">
        <f>[2]Slutanvändning!$N$1201</f>
        <v>0</v>
      </c>
      <c r="G39" s="109">
        <f>[2]Slutanvändning!$N$1202</f>
        <v>0</v>
      </c>
      <c r="H39" s="109">
        <f>[2]Slutanvändning!$N$1203</f>
        <v>0</v>
      </c>
      <c r="I39" s="109">
        <f>[2]Slutanvändning!$N$1204</f>
        <v>0</v>
      </c>
      <c r="J39" s="109">
        <v>0</v>
      </c>
      <c r="K39" s="109">
        <f>[2]Slutanvändning!T1200</f>
        <v>0</v>
      </c>
      <c r="L39" s="109">
        <f>[2]Slutanvändning!U1200</f>
        <v>0</v>
      </c>
      <c r="M39" s="109"/>
      <c r="N39" s="109">
        <v>0</v>
      </c>
      <c r="O39" s="109">
        <v>0</v>
      </c>
      <c r="P39" s="109">
        <f>SUM(B39:N39)</f>
        <v>3289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17200</v>
      </c>
      <c r="C40" s="142">
        <f t="shared" ref="C40:O40" si="5">SUM(C32:C39)</f>
        <v>90379.46666666666</v>
      </c>
      <c r="D40" s="109">
        <f t="shared" si="5"/>
        <v>86935</v>
      </c>
      <c r="E40" s="109">
        <f t="shared" si="5"/>
        <v>0</v>
      </c>
      <c r="F40" s="142">
        <f>SUM(F32:F39)</f>
        <v>35632.533333333326</v>
      </c>
      <c r="G40" s="109">
        <f t="shared" si="5"/>
        <v>91409</v>
      </c>
      <c r="H40" s="109">
        <f t="shared" si="5"/>
        <v>40548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18000</v>
      </c>
      <c r="P40" s="146">
        <f>SUM(B40:N40)</f>
        <v>362104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9 GWh</v>
      </c>
      <c r="T41" s="64"/>
    </row>
    <row r="42" spans="1:47">
      <c r="A42" s="46" t="s">
        <v>43</v>
      </c>
      <c r="B42" s="113">
        <f>B39+B38+B37</f>
        <v>7000</v>
      </c>
      <c r="C42" s="113">
        <f>C39+C38+C37</f>
        <v>44930</v>
      </c>
      <c r="D42" s="113">
        <f>D39+D38+D37</f>
        <v>80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38924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90934</v>
      </c>
      <c r="Q42" s="34"/>
      <c r="R42" s="41" t="s">
        <v>41</v>
      </c>
      <c r="S42" s="11" t="str">
        <f>ROUND(P42/1000,0) &amp;" GWh"</f>
        <v>91 GWh</v>
      </c>
      <c r="T42" s="42">
        <f>P42/P40</f>
        <v>0.25112674811656321</v>
      </c>
    </row>
    <row r="43" spans="1:47">
      <c r="A43" s="47" t="s">
        <v>45</v>
      </c>
      <c r="B43" s="115"/>
      <c r="C43" s="116">
        <f>C40+C24-C7+C46</f>
        <v>97609.823999999993</v>
      </c>
      <c r="D43" s="116">
        <f t="shared" ref="D43:N43" si="7">D11+D24+D40</f>
        <v>87534</v>
      </c>
      <c r="E43" s="116">
        <f t="shared" si="7"/>
        <v>0</v>
      </c>
      <c r="F43" s="116">
        <f t="shared" si="7"/>
        <v>35632.533333333326</v>
      </c>
      <c r="G43" s="116">
        <f t="shared" si="7"/>
        <v>91409</v>
      </c>
      <c r="H43" s="116">
        <f t="shared" si="7"/>
        <v>76517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v>0</v>
      </c>
      <c r="P43" s="117">
        <f>SUM(C43:O43)</f>
        <v>388702.35733333335</v>
      </c>
      <c r="Q43" s="34"/>
      <c r="R43" s="41" t="s">
        <v>42</v>
      </c>
      <c r="S43" s="11" t="str">
        <f>ROUND(P36/1000,0) &amp;" GWh"</f>
        <v>18 GWh</v>
      </c>
      <c r="T43" s="63">
        <f>P36/P40</f>
        <v>4.9975970691714396E-2</v>
      </c>
    </row>
    <row r="44" spans="1:47">
      <c r="A44" s="47" t="s">
        <v>46</v>
      </c>
      <c r="B44" s="97"/>
      <c r="C44" s="104">
        <f>C43/$P$43</f>
        <v>0.25111713926729362</v>
      </c>
      <c r="D44" s="104">
        <f t="shared" ref="D44:P44" si="8">D43/$P$43</f>
        <v>0.22519544414528686</v>
      </c>
      <c r="E44" s="104">
        <f t="shared" si="8"/>
        <v>0</v>
      </c>
      <c r="F44" s="104">
        <f t="shared" si="8"/>
        <v>9.1670484269218089E-2</v>
      </c>
      <c r="G44" s="104">
        <f t="shared" si="8"/>
        <v>0.23516451154838722</v>
      </c>
      <c r="H44" s="104">
        <f t="shared" si="8"/>
        <v>0.19685242076981418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16 GWh</v>
      </c>
      <c r="T44" s="42">
        <f>P34/P40</f>
        <v>4.4678885470824166E-2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17 GWh</v>
      </c>
      <c r="T45" s="42">
        <f>P32/P40</f>
        <v>4.8267900934538144E-2</v>
      </c>
      <c r="U45" s="36"/>
    </row>
    <row r="46" spans="1:47">
      <c r="A46" s="48" t="s">
        <v>49</v>
      </c>
      <c r="B46" s="68">
        <f>B24-B40-O40</f>
        <v>2160</v>
      </c>
      <c r="C46" s="68">
        <f>(C40+C24)*0.08</f>
        <v>7230.3573333333334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51 GWh</v>
      </c>
      <c r="T46" s="63">
        <f>P33/P40</f>
        <v>0.14094099475322044</v>
      </c>
      <c r="U46" s="36"/>
    </row>
    <row r="47" spans="1:47">
      <c r="A47" s="48" t="s">
        <v>51</v>
      </c>
      <c r="B47" s="71">
        <f>B46/B24</f>
        <v>5.7815845824411134E-2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168 GWh</v>
      </c>
      <c r="T47" s="63">
        <f>P35/P40</f>
        <v>0.46500950003313962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362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7" zoomScale="85" zoomScaleNormal="85" workbookViewId="0">
      <selection activeCell="L37" sqref="L37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123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[2]Solceller!$C$40</f>
        <v>551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09">
        <f>[2]Elproduktion!$N$1482</f>
        <v>0</v>
      </c>
      <c r="D7" s="109">
        <f>[2]Elproduktion!$N$1483</f>
        <v>0</v>
      </c>
      <c r="E7" s="109">
        <f>[2]Elproduktion!$Q$1484</f>
        <v>0</v>
      </c>
      <c r="F7" s="109">
        <f>[2]Elproduktion!$N$1485</f>
        <v>0</v>
      </c>
      <c r="G7" s="109">
        <f>[2]Elproduktion!$R$1486</f>
        <v>0</v>
      </c>
      <c r="H7" s="109">
        <f>[2]Elproduktion!$S$1487</f>
        <v>0</v>
      </c>
      <c r="I7" s="109">
        <f>[2]Elproduktion!$N$1488</f>
        <v>0</v>
      </c>
      <c r="J7" s="109">
        <f>[2]Elproduktion!$T$1486</f>
        <v>0</v>
      </c>
      <c r="K7" s="109">
        <f>[2]Elproduktion!U1484</f>
        <v>0</v>
      </c>
      <c r="L7" s="109">
        <f>[2]Elproduktion!V1484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09">
        <f>[2]Elproduktion!$N$1490</f>
        <v>0</v>
      </c>
      <c r="D8" s="109">
        <f>[2]Elproduktion!$N$1491</f>
        <v>0</v>
      </c>
      <c r="E8" s="109">
        <f>[2]Elproduktion!$Q$1492</f>
        <v>0</v>
      </c>
      <c r="F8" s="109">
        <f>[2]Elproduktion!$N$1493</f>
        <v>0</v>
      </c>
      <c r="G8" s="109">
        <f>[2]Elproduktion!$R$1494</f>
        <v>0</v>
      </c>
      <c r="H8" s="109">
        <f>[2]Elproduktion!$S$1495</f>
        <v>0</v>
      </c>
      <c r="I8" s="109">
        <f>[2]Elproduktion!$N$1496</f>
        <v>0</v>
      </c>
      <c r="J8" s="109">
        <f>[2]Elproduktion!$T$1494</f>
        <v>0</v>
      </c>
      <c r="K8" s="109">
        <f>[2]Elproduktion!U1492</f>
        <v>0</v>
      </c>
      <c r="L8" s="109">
        <f>[2]Elproduktion!V1492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09">
        <f>[2]Elproduktion!$N$1498</f>
        <v>115762</v>
      </c>
      <c r="D9" s="109">
        <f>[2]Elproduktion!$N$1499</f>
        <v>0</v>
      </c>
      <c r="E9" s="109">
        <f>[2]Elproduktion!$Q$1500</f>
        <v>0</v>
      </c>
      <c r="F9" s="109">
        <f>[2]Elproduktion!$N$1501</f>
        <v>0</v>
      </c>
      <c r="G9" s="109">
        <f>[2]Elproduktion!$R$1502</f>
        <v>0</v>
      </c>
      <c r="H9" s="109">
        <f>[2]Elproduktion!$S$1503</f>
        <v>0</v>
      </c>
      <c r="I9" s="109">
        <f>[2]Elproduktion!$N$1504</f>
        <v>0</v>
      </c>
      <c r="J9" s="109">
        <f>[2]Elproduktion!$T$1502</f>
        <v>0</v>
      </c>
      <c r="K9" s="109">
        <f>[2]Elproduktion!U1500</f>
        <v>0</v>
      </c>
      <c r="L9" s="109">
        <f>[2]Elproduktion!V1500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09">
        <f>[2]Elproduktion!$N$1506</f>
        <v>17719</v>
      </c>
      <c r="D10" s="109">
        <f>[2]Elproduktion!$N$1507</f>
        <v>0</v>
      </c>
      <c r="E10" s="109">
        <f>[2]Elproduktion!$Q$1508</f>
        <v>0</v>
      </c>
      <c r="F10" s="109">
        <f>[2]Elproduktion!$N$1509</f>
        <v>0</v>
      </c>
      <c r="G10" s="109">
        <f>[2]Elproduktion!$R$1510</f>
        <v>0</v>
      </c>
      <c r="H10" s="109">
        <f>[2]Elproduktion!$S$1511</f>
        <v>0</v>
      </c>
      <c r="I10" s="109">
        <f>[2]Elproduktion!$N$1512</f>
        <v>0</v>
      </c>
      <c r="J10" s="109">
        <f>[2]Elproduktion!$T$1510</f>
        <v>0</v>
      </c>
      <c r="K10" s="109">
        <f>[2]Elproduktion!U1508</f>
        <v>0</v>
      </c>
      <c r="L10" s="109">
        <f>[2]Elproduktion!V1508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134032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1487 Vänersborg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[2]Fjärrvärmeproduktion!$N$2074</f>
        <v>0</v>
      </c>
      <c r="C18" s="109"/>
      <c r="D18" s="129">
        <f>[2]Fjärrvärmeproduktion!$N$2075</f>
        <v>0</v>
      </c>
      <c r="E18" s="109">
        <f>[2]Fjärrvärmeproduktion!$Q$2076</f>
        <v>0</v>
      </c>
      <c r="F18" s="109">
        <f>[2]Fjärrvärmeproduktion!$N$2077</f>
        <v>0</v>
      </c>
      <c r="G18" s="109">
        <f>[2]Fjärrvärmeproduktion!$R$2078</f>
        <v>0</v>
      </c>
      <c r="H18" s="109">
        <f>[2]Fjärrvärmeproduktion!$S$2079</f>
        <v>0</v>
      </c>
      <c r="I18" s="109">
        <f>[2]Fjärrvärmeproduktion!$N$2080</f>
        <v>0</v>
      </c>
      <c r="J18" s="109">
        <f>[2]Fjärrvärmeproduktion!$T$2078</f>
        <v>0</v>
      </c>
      <c r="K18" s="109">
        <f>[2]Fjärrvärmeproduktion!U2076</f>
        <v>0</v>
      </c>
      <c r="L18" s="109">
        <f>[2]Fjärrvärmeproduktion!V2076</f>
        <v>0</v>
      </c>
      <c r="M18" s="109">
        <f>[2]Fjärrvärmeproduktion!$W$2079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1">
        <f>[2]Fjärrvärmeproduktion!$N$2082</f>
        <v>20900</v>
      </c>
      <c r="C19" s="109"/>
      <c r="D19" s="111">
        <f>[2]Fjärrvärmeproduktion!$N$2083</f>
        <v>300</v>
      </c>
      <c r="E19" s="109">
        <f>[2]Fjärrvärmeproduktion!$Q$2084</f>
        <v>0</v>
      </c>
      <c r="F19" s="109">
        <f>[2]Fjärrvärmeproduktion!$N$2085</f>
        <v>0</v>
      </c>
      <c r="G19" s="109">
        <f>[2]Fjärrvärmeproduktion!$R$2086</f>
        <v>26000</v>
      </c>
      <c r="H19" s="138">
        <f>[2]Fjärrvärmeproduktion!$S$2087</f>
        <v>0</v>
      </c>
      <c r="I19" s="109">
        <f>[2]Fjärrvärmeproduktion!$N$2088</f>
        <v>0</v>
      </c>
      <c r="J19" s="109">
        <f>[2]Fjärrvärmeproduktion!$T$2086</f>
        <v>0</v>
      </c>
      <c r="K19" s="109">
        <f>[2]Fjärrvärmeproduktion!U2084</f>
        <v>0</v>
      </c>
      <c r="L19" s="109">
        <f>[2]Fjärrvärmeproduktion!V2084</f>
        <v>0</v>
      </c>
      <c r="M19" s="109">
        <f>[2]Fjärrvärmeproduktion!$W$2087</f>
        <v>0</v>
      </c>
      <c r="N19" s="109"/>
      <c r="O19" s="109"/>
      <c r="P19" s="138">
        <f t="shared" ref="P19:P24" si="2">SUM(C19:O19)</f>
        <v>26300</v>
      </c>
      <c r="Q19" s="4"/>
      <c r="R19" s="4"/>
      <c r="S19" s="4"/>
      <c r="T19" s="4"/>
    </row>
    <row r="20" spans="1:34" ht="15.6">
      <c r="A20" s="5" t="s">
        <v>20</v>
      </c>
      <c r="B20" s="111">
        <f>[2]Fjärrvärmeproduktion!$N$2090</f>
        <v>0</v>
      </c>
      <c r="C20" s="109"/>
      <c r="D20" s="129">
        <f>[2]Fjärrvärmeproduktion!$N$2091</f>
        <v>0</v>
      </c>
      <c r="E20" s="109">
        <f>[2]Fjärrvärmeproduktion!$Q$2092</f>
        <v>0</v>
      </c>
      <c r="F20" s="109">
        <f>[2]Fjärrvärmeproduktion!$N$2093</f>
        <v>0</v>
      </c>
      <c r="G20" s="109">
        <f>[2]Fjärrvärmeproduktion!$R$2094</f>
        <v>0</v>
      </c>
      <c r="H20" s="109">
        <f>[2]Fjärrvärmeproduktion!$S$2095</f>
        <v>0</v>
      </c>
      <c r="I20" s="109">
        <f>[2]Fjärrvärmeproduktion!$N$2096</f>
        <v>0</v>
      </c>
      <c r="J20" s="109">
        <f>[2]Fjärrvärmeproduktion!$T$2094</f>
        <v>0</v>
      </c>
      <c r="K20" s="109">
        <f>[2]Fjärrvärmeproduktion!U2092</f>
        <v>0</v>
      </c>
      <c r="L20" s="109">
        <f>[2]Fjärrvärmeproduktion!V2092</f>
        <v>0</v>
      </c>
      <c r="M20" s="109">
        <f>[2]Fjärrvärmeproduktion!$W$2095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1">
        <f>[2]Fjärrvärmeproduktion!$N$2098</f>
        <v>0</v>
      </c>
      <c r="C21" s="109"/>
      <c r="D21" s="129">
        <f>[2]Fjärrvärmeproduktion!$N$2099</f>
        <v>0</v>
      </c>
      <c r="E21" s="109">
        <f>[2]Fjärrvärmeproduktion!$Q$2100</f>
        <v>0</v>
      </c>
      <c r="F21" s="109">
        <f>[2]Fjärrvärmeproduktion!$N$2101</f>
        <v>0</v>
      </c>
      <c r="G21" s="109">
        <f>[2]Fjärrvärmeproduktion!$R$2102</f>
        <v>0</v>
      </c>
      <c r="H21" s="109">
        <f>[2]Fjärrvärmeproduktion!$S$2103</f>
        <v>0</v>
      </c>
      <c r="I21" s="109">
        <f>[2]Fjärrvärmeproduktion!$N$2104</f>
        <v>0</v>
      </c>
      <c r="J21" s="109">
        <f>[2]Fjärrvärmeproduktion!$T$2102</f>
        <v>0</v>
      </c>
      <c r="K21" s="109">
        <f>[2]Fjärrvärmeproduktion!U2100</f>
        <v>0</v>
      </c>
      <c r="L21" s="109">
        <f>[2]Fjärrvärmeproduktion!V2100</f>
        <v>0</v>
      </c>
      <c r="M21" s="109">
        <f>[2]Fjärrvärmeproduktion!$W$2103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9">
        <f>[2]Fjärrvärmeproduktion!$N$2106</f>
        <v>127724</v>
      </c>
      <c r="C22" s="109"/>
      <c r="D22" s="129">
        <f>[2]Fjärrvärmeproduktion!$N$2107</f>
        <v>0</v>
      </c>
      <c r="E22" s="109">
        <f>[2]Fjärrvärmeproduktion!$Q$2108</f>
        <v>0</v>
      </c>
      <c r="F22" s="109">
        <f>[2]Fjärrvärmeproduktion!$N$2109</f>
        <v>0</v>
      </c>
      <c r="G22" s="109">
        <f>[2]Fjärrvärmeproduktion!$R$2110</f>
        <v>0</v>
      </c>
      <c r="H22" s="109">
        <f>[2]Fjärrvärmeproduktion!$S$2111</f>
        <v>0</v>
      </c>
      <c r="I22" s="109">
        <f>[2]Fjärrvärmeproduktion!$N$2112</f>
        <v>0</v>
      </c>
      <c r="J22" s="109">
        <f>[2]Fjärrvärmeproduktion!$T$2110</f>
        <v>0</v>
      </c>
      <c r="K22" s="109">
        <f>[2]Fjärrvärmeproduktion!U2108</f>
        <v>0</v>
      </c>
      <c r="L22" s="109">
        <f>[2]Fjärrvärmeproduktion!V2108</f>
        <v>0</v>
      </c>
      <c r="M22" s="109">
        <f>[2]Fjärrvärmeproduktion!$W$2111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1132 GWh</v>
      </c>
      <c r="T22" s="38"/>
      <c r="U22" s="36"/>
    </row>
    <row r="23" spans="1:34" ht="15.6">
      <c r="A23" s="5" t="s">
        <v>23</v>
      </c>
      <c r="B23" s="111">
        <f>[2]Fjärrvärmeproduktion!$N$2114</f>
        <v>0</v>
      </c>
      <c r="C23" s="109"/>
      <c r="D23" s="129">
        <f>[2]Fjärrvärmeproduktion!$N$2115</f>
        <v>0</v>
      </c>
      <c r="E23" s="109">
        <f>[2]Fjärrvärmeproduktion!$Q$2116</f>
        <v>0</v>
      </c>
      <c r="F23" s="109">
        <f>[2]Fjärrvärmeproduktion!$N$2117</f>
        <v>0</v>
      </c>
      <c r="G23" s="109">
        <f>[2]Fjärrvärmeproduktion!$R$2118</f>
        <v>0</v>
      </c>
      <c r="H23" s="109">
        <f>[2]Fjärrvärmeproduktion!$S$2119</f>
        <v>0</v>
      </c>
      <c r="I23" s="109">
        <f>[2]Fjärrvärmeproduktion!$N$2120</f>
        <v>0</v>
      </c>
      <c r="J23" s="109">
        <f>[2]Fjärrvärmeproduktion!$T$2118</f>
        <v>0</v>
      </c>
      <c r="K23" s="109">
        <f>[2]Fjärrvärmeproduktion!U2116</f>
        <v>0</v>
      </c>
      <c r="L23" s="109">
        <f>[2]Fjärrvärmeproduktion!V2116</f>
        <v>0</v>
      </c>
      <c r="M23" s="109">
        <f>[2]Fjärrvärmeproduktion!$W$2119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46">
        <f>SUM(B18:B23)</f>
        <v>148624</v>
      </c>
      <c r="C24" s="109">
        <f t="shared" ref="C24:O24" si="3">SUM(C18:C23)</f>
        <v>0</v>
      </c>
      <c r="D24" s="109">
        <f t="shared" si="3"/>
        <v>300</v>
      </c>
      <c r="E24" s="109">
        <f t="shared" si="3"/>
        <v>0</v>
      </c>
      <c r="F24" s="109">
        <f t="shared" si="3"/>
        <v>0</v>
      </c>
      <c r="G24" s="109">
        <f t="shared" si="3"/>
        <v>26000</v>
      </c>
      <c r="H24" s="138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38">
        <f t="shared" si="2"/>
        <v>26300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5" t="str">
        <f>C30</f>
        <v>El</v>
      </c>
      <c r="S25" s="61" t="str">
        <f>ROUND(C43/1000,0) &amp;" GWh"</f>
        <v>700 GWh</v>
      </c>
      <c r="T25" s="42">
        <f>C$44</f>
        <v>0.61845063741237527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301 GWh</v>
      </c>
      <c r="T26" s="42">
        <f>D$44</f>
        <v>0.2663289230367083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 GWh</v>
      </c>
      <c r="T28" s="42">
        <f>F$44</f>
        <v>5.0893747215422836E-4</v>
      </c>
      <c r="U28" s="36"/>
    </row>
    <row r="29" spans="1:34" ht="15.6">
      <c r="A29" s="79" t="str">
        <f>A2</f>
        <v>1487 Vänersborg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84 GWh</v>
      </c>
      <c r="T29" s="42">
        <f>G$44</f>
        <v>7.424125375049806E-2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46 GWh</v>
      </c>
      <c r="T30" s="42">
        <f>H$44</f>
        <v>4.0470248328264097E-2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29">
        <f>[2]Slutanvändning!$N$3005</f>
        <v>0</v>
      </c>
      <c r="C32" s="129">
        <f>[2]Slutanvändning!$N$3006</f>
        <v>16232</v>
      </c>
      <c r="D32" s="109">
        <f>[2]Slutanvändning!$N$2999</f>
        <v>10857</v>
      </c>
      <c r="E32" s="109">
        <f>[2]Slutanvändning!$Q$3000</f>
        <v>0</v>
      </c>
      <c r="F32" s="129">
        <f>[2]Slutanvändning!$N$3001</f>
        <v>0</v>
      </c>
      <c r="G32" s="129">
        <f>[2]Slutanvändning!$N$3002</f>
        <v>2521</v>
      </c>
      <c r="H32" s="109">
        <f>[2]Slutanvändning!$N$3003</f>
        <v>0</v>
      </c>
      <c r="I32" s="129">
        <f>[2]Slutanvändning!$N$3004</f>
        <v>0</v>
      </c>
      <c r="J32" s="109">
        <v>0</v>
      </c>
      <c r="K32" s="109">
        <f>[2]Slutanvändning!T3000</f>
        <v>0</v>
      </c>
      <c r="L32" s="109">
        <f>[2]Slutanvändning!U3000</f>
        <v>0</v>
      </c>
      <c r="M32" s="109"/>
      <c r="N32" s="109">
        <v>0</v>
      </c>
      <c r="O32" s="109">
        <v>0</v>
      </c>
      <c r="P32" s="109">
        <f t="shared" ref="P32:P38" si="4">SUM(B32:N32)</f>
        <v>29610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29">
        <f>[2]Slutanvändning!$N$3014</f>
        <v>3370</v>
      </c>
      <c r="C33" s="141">
        <f>[2]Slutanvändning!$N$3015</f>
        <v>382562</v>
      </c>
      <c r="D33" s="109">
        <f>[2]Slutanvändning!$N$3008</f>
        <v>7090</v>
      </c>
      <c r="E33" s="109">
        <f>[2]Slutanvändning!$Q$3009</f>
        <v>0</v>
      </c>
      <c r="F33" s="141">
        <f>[2]Slutanvändning!$N$3010</f>
        <v>576</v>
      </c>
      <c r="G33" s="118">
        <f>[2]Slutanvändning!$N$3011</f>
        <v>5</v>
      </c>
      <c r="H33" s="109">
        <f>[2]Slutanvändning!$N$3012</f>
        <v>358</v>
      </c>
      <c r="I33" s="118">
        <f>[2]Slutanvändning!$N$3013</f>
        <v>0</v>
      </c>
      <c r="J33" s="109">
        <v>0</v>
      </c>
      <c r="K33" s="109">
        <f>[2]Slutanvändning!T3009</f>
        <v>0</v>
      </c>
      <c r="L33" s="109">
        <f>[2]Slutanvändning!U3009</f>
        <v>0</v>
      </c>
      <c r="M33" s="109"/>
      <c r="N33" s="109">
        <v>0</v>
      </c>
      <c r="O33" s="109">
        <v>0</v>
      </c>
      <c r="P33" s="143">
        <f t="shared" si="4"/>
        <v>393961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18">
        <f>[2]Slutanvändning!$N$3023</f>
        <v>18708</v>
      </c>
      <c r="C34" s="118">
        <f>[2]Slutanvändning!$N$3024</f>
        <v>35544</v>
      </c>
      <c r="D34" s="109">
        <f>[2]Slutanvändning!$N$3017</f>
        <v>4094</v>
      </c>
      <c r="E34" s="109">
        <f>[2]Slutanvändning!$Q$3018</f>
        <v>0</v>
      </c>
      <c r="F34" s="129">
        <f>[2]Slutanvändning!$N$3019</f>
        <v>0</v>
      </c>
      <c r="G34" s="129">
        <f>[2]Slutanvändning!$N$3020</f>
        <v>0</v>
      </c>
      <c r="H34" s="109">
        <f>[2]Slutanvändning!$N$3021</f>
        <v>0</v>
      </c>
      <c r="I34" s="129">
        <f>[2]Slutanvändning!$N$3022</f>
        <v>0</v>
      </c>
      <c r="J34" s="109">
        <v>0</v>
      </c>
      <c r="K34" s="109">
        <f>[2]Slutanvändning!T3018</f>
        <v>0</v>
      </c>
      <c r="L34" s="109">
        <f>[2]Slutanvändning!U3018</f>
        <v>0</v>
      </c>
      <c r="M34" s="109"/>
      <c r="N34" s="109">
        <v>0</v>
      </c>
      <c r="O34" s="109">
        <v>0</v>
      </c>
      <c r="P34" s="109">
        <f t="shared" si="4"/>
        <v>58346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29">
        <f>[2]Slutanvändning!$N$3032</f>
        <v>0</v>
      </c>
      <c r="C35" s="118">
        <f>[2]Slutanvändning!$N$3033</f>
        <v>235</v>
      </c>
      <c r="D35" s="109">
        <f>[2]Slutanvändning!$N$3026</f>
        <v>278380</v>
      </c>
      <c r="E35" s="109">
        <f>[2]Slutanvändning!$Q$3027</f>
        <v>0</v>
      </c>
      <c r="F35" s="129">
        <f>[2]Slutanvändning!$N$3028</f>
        <v>0</v>
      </c>
      <c r="G35" s="129">
        <f>[2]Slutanvändning!$N$3029</f>
        <v>55498</v>
      </c>
      <c r="H35" s="109">
        <f>[2]Slutanvändning!$N$3030</f>
        <v>0</v>
      </c>
      <c r="I35" s="129">
        <f>[2]Slutanvändning!$N$3031</f>
        <v>0</v>
      </c>
      <c r="J35" s="109">
        <v>0</v>
      </c>
      <c r="K35" s="109">
        <f>[2]Slutanvändning!T3027</f>
        <v>0</v>
      </c>
      <c r="L35" s="109">
        <f>[2]Slutanvändning!U3027</f>
        <v>0</v>
      </c>
      <c r="M35" s="109"/>
      <c r="N35" s="109">
        <v>0</v>
      </c>
      <c r="O35" s="109">
        <v>0</v>
      </c>
      <c r="P35" s="142">
        <f>SUM(B35:N35)</f>
        <v>334113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29">
        <f>[2]Slutanvändning!$N$3041</f>
        <v>33130</v>
      </c>
      <c r="C36" s="129">
        <f>[2]Slutanvändning!$N$3042</f>
        <v>76347</v>
      </c>
      <c r="D36" s="109">
        <f>[2]Slutanvändning!$N$3035</f>
        <v>450</v>
      </c>
      <c r="E36" s="109">
        <f>[2]Slutanvändning!$Q$3036</f>
        <v>0</v>
      </c>
      <c r="F36" s="129">
        <f>[2]Slutanvändning!$N$3037</f>
        <v>0</v>
      </c>
      <c r="G36" s="129">
        <f>[2]Slutanvändning!$N$3038</f>
        <v>0</v>
      </c>
      <c r="H36" s="109">
        <f>[2]Slutanvändning!$N$3039</f>
        <v>0</v>
      </c>
      <c r="I36" s="129">
        <f>[2]Slutanvändning!$N$3040</f>
        <v>0</v>
      </c>
      <c r="J36" s="109">
        <v>0</v>
      </c>
      <c r="K36" s="109">
        <f>[2]Slutanvändning!T3036</f>
        <v>0</v>
      </c>
      <c r="L36" s="109">
        <f>[2]Slutanvändning!U3036</f>
        <v>0</v>
      </c>
      <c r="M36" s="109"/>
      <c r="N36" s="109">
        <v>0</v>
      </c>
      <c r="O36" s="109">
        <v>0</v>
      </c>
      <c r="P36" s="109">
        <f t="shared" si="4"/>
        <v>109927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29">
        <f>[2]Slutanvändning!$N$3050</f>
        <v>5792</v>
      </c>
      <c r="C37" s="129">
        <f>[2]Slutanvändning!$N$3051</f>
        <v>112362</v>
      </c>
      <c r="D37" s="109">
        <f>[2]Slutanvändning!$N$3044</f>
        <v>252</v>
      </c>
      <c r="E37" s="109">
        <f>[2]Slutanvändning!$Q$3045</f>
        <v>0</v>
      </c>
      <c r="F37" s="129">
        <f>[2]Slutanvändning!$N$3046</f>
        <v>0</v>
      </c>
      <c r="G37" s="129">
        <f>[2]Slutanvändning!$N$3047</f>
        <v>0</v>
      </c>
      <c r="H37" s="109">
        <f>[2]Slutanvändning!$N$3048</f>
        <v>45445</v>
      </c>
      <c r="I37" s="129">
        <f>[2]Slutanvändning!$N$3049</f>
        <v>0</v>
      </c>
      <c r="J37" s="109">
        <v>0</v>
      </c>
      <c r="K37" s="109">
        <f>[2]Slutanvändning!T3045</f>
        <v>0</v>
      </c>
      <c r="L37" s="109">
        <f>[2]Slutanvändning!U3045</f>
        <v>0</v>
      </c>
      <c r="M37" s="109"/>
      <c r="N37" s="109">
        <v>0</v>
      </c>
      <c r="O37" s="109">
        <v>0</v>
      </c>
      <c r="P37" s="109">
        <f t="shared" si="4"/>
        <v>163851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11">
        <f>[2]Slutanvändning!$N$3059</f>
        <v>72600</v>
      </c>
      <c r="C38" s="129">
        <f>[2]Slutanvändning!$N$3060</f>
        <v>15560</v>
      </c>
      <c r="D38" s="109">
        <f>[2]Slutanvändning!$N$3053</f>
        <v>0</v>
      </c>
      <c r="E38" s="109">
        <f>[2]Slutanvändning!$Q$3054</f>
        <v>0</v>
      </c>
      <c r="F38" s="129">
        <f>[2]Slutanvändning!$N$3055</f>
        <v>0</v>
      </c>
      <c r="G38" s="129">
        <f>[2]Slutanvändning!$N$3056</f>
        <v>0</v>
      </c>
      <c r="H38" s="109">
        <f>[2]Slutanvändning!$N$3057</f>
        <v>0</v>
      </c>
      <c r="I38" s="129">
        <f>[2]Slutanvändning!$N$3058</f>
        <v>0</v>
      </c>
      <c r="J38" s="109">
        <v>0</v>
      </c>
      <c r="K38" s="109">
        <f>[2]Slutanvändning!T3054</f>
        <v>0</v>
      </c>
      <c r="L38" s="109">
        <f>[2]Slutanvändning!U3054</f>
        <v>0</v>
      </c>
      <c r="M38" s="109"/>
      <c r="N38" s="109">
        <v>0</v>
      </c>
      <c r="O38" s="109">
        <v>0</v>
      </c>
      <c r="P38" s="146">
        <f t="shared" si="4"/>
        <v>88160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29">
        <f>[2]Slutanvändning!$N$3068</f>
        <v>0</v>
      </c>
      <c r="C39" s="129">
        <f>[2]Slutanvändning!$N$3069</f>
        <v>9254</v>
      </c>
      <c r="D39" s="109">
        <f>[2]Slutanvändning!$N$3062</f>
        <v>0</v>
      </c>
      <c r="E39" s="109">
        <f>[2]Slutanvändning!$Q$3063</f>
        <v>0</v>
      </c>
      <c r="F39" s="129">
        <f>[2]Slutanvändning!$N$3064</f>
        <v>0</v>
      </c>
      <c r="G39" s="129">
        <f>[2]Slutanvändning!$N$3065</f>
        <v>0</v>
      </c>
      <c r="H39" s="109">
        <f>[2]Slutanvändning!$N$3066</f>
        <v>0</v>
      </c>
      <c r="I39" s="129">
        <f>[2]Slutanvändning!$N$3067</f>
        <v>0</v>
      </c>
      <c r="J39" s="109">
        <v>0</v>
      </c>
      <c r="K39" s="109">
        <f>[2]Slutanvändning!T3063</f>
        <v>0</v>
      </c>
      <c r="L39" s="109">
        <f>[2]Slutanvändning!U3063</f>
        <v>0</v>
      </c>
      <c r="M39" s="109"/>
      <c r="N39" s="109">
        <v>0</v>
      </c>
      <c r="O39" s="109">
        <v>0</v>
      </c>
      <c r="P39" s="109">
        <f>SUM(B39:N39)</f>
        <v>9254</v>
      </c>
      <c r="Q39" s="33"/>
      <c r="R39" s="41"/>
      <c r="S39" s="10"/>
      <c r="T39" s="64"/>
    </row>
    <row r="40" spans="1:47" ht="15.6">
      <c r="A40" s="5" t="s">
        <v>14</v>
      </c>
      <c r="B40" s="138">
        <f>SUM(B32:B39)</f>
        <v>133600</v>
      </c>
      <c r="C40" s="143">
        <f t="shared" ref="C40:O40" si="5">SUM(C32:C39)</f>
        <v>648096</v>
      </c>
      <c r="D40" s="109">
        <f t="shared" si="5"/>
        <v>301123</v>
      </c>
      <c r="E40" s="109">
        <f t="shared" si="5"/>
        <v>0</v>
      </c>
      <c r="F40" s="139">
        <f>SUM(F32:F39)</f>
        <v>576</v>
      </c>
      <c r="G40" s="142">
        <f t="shared" si="5"/>
        <v>58024</v>
      </c>
      <c r="H40" s="109">
        <f t="shared" si="5"/>
        <v>45803</v>
      </c>
      <c r="I40" s="142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3">
        <f>SUM(B40:N40)</f>
        <v>1187222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67 GWh</v>
      </c>
      <c r="T41" s="64"/>
    </row>
    <row r="42" spans="1:47">
      <c r="A42" s="46" t="s">
        <v>43</v>
      </c>
      <c r="B42" s="113">
        <f>B39+B38+B37</f>
        <v>78392</v>
      </c>
      <c r="C42" s="113">
        <f>C39+C38+C37</f>
        <v>137176</v>
      </c>
      <c r="D42" s="113">
        <f>D39+D38+D37</f>
        <v>252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45445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261265</v>
      </c>
      <c r="Q42" s="34"/>
      <c r="R42" s="41" t="s">
        <v>41</v>
      </c>
      <c r="S42" s="11" t="str">
        <f>ROUND(P42/1000,0) &amp;" GWh"</f>
        <v>261 GWh</v>
      </c>
      <c r="T42" s="42">
        <f>P42/P40</f>
        <v>0.22006414975463728</v>
      </c>
    </row>
    <row r="43" spans="1:47">
      <c r="A43" s="47" t="s">
        <v>45</v>
      </c>
      <c r="B43" s="115"/>
      <c r="C43" s="116">
        <f>C40+C24-C7+C46</f>
        <v>699943.68</v>
      </c>
      <c r="D43" s="116">
        <f t="shared" ref="D43:O43" si="7">D11+D24+D40</f>
        <v>301423</v>
      </c>
      <c r="E43" s="116">
        <f t="shared" si="7"/>
        <v>0</v>
      </c>
      <c r="F43" s="116">
        <f t="shared" si="7"/>
        <v>576</v>
      </c>
      <c r="G43" s="116">
        <f t="shared" si="7"/>
        <v>84024</v>
      </c>
      <c r="H43" s="116">
        <f t="shared" si="7"/>
        <v>45803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1131769.6800000002</v>
      </c>
      <c r="Q43" s="34"/>
      <c r="R43" s="41" t="s">
        <v>42</v>
      </c>
      <c r="S43" s="11" t="str">
        <f>ROUND(P36/1000,0) &amp;" GWh"</f>
        <v>110 GWh</v>
      </c>
      <c r="T43" s="63">
        <f>P36/P40</f>
        <v>9.2591781486529051E-2</v>
      </c>
    </row>
    <row r="44" spans="1:47">
      <c r="A44" s="47" t="s">
        <v>46</v>
      </c>
      <c r="B44" s="97"/>
      <c r="C44" s="104">
        <f>C43/$P$43</f>
        <v>0.61845063741237527</v>
      </c>
      <c r="D44" s="104">
        <f t="shared" ref="D44:P44" si="8">D43/$P$43</f>
        <v>0.2663289230367083</v>
      </c>
      <c r="E44" s="104">
        <f t="shared" si="8"/>
        <v>0</v>
      </c>
      <c r="F44" s="104">
        <f t="shared" si="8"/>
        <v>5.0893747215422836E-4</v>
      </c>
      <c r="G44" s="104">
        <f t="shared" si="8"/>
        <v>7.424125375049806E-2</v>
      </c>
      <c r="H44" s="104">
        <f t="shared" si="8"/>
        <v>4.0470248328264097E-2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58 GWh</v>
      </c>
      <c r="T44" s="42">
        <f>P34/P40</f>
        <v>4.9144978782401268E-2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30 GWh</v>
      </c>
      <c r="T45" s="42">
        <f>P32/P40</f>
        <v>2.4940575562110542E-2</v>
      </c>
      <c r="U45" s="36"/>
    </row>
    <row r="46" spans="1:47">
      <c r="A46" s="48" t="s">
        <v>49</v>
      </c>
      <c r="B46" s="68">
        <f>B24-B40</f>
        <v>15024</v>
      </c>
      <c r="C46" s="68">
        <f>(C40+C24)*0.08</f>
        <v>51847.68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394 GWh</v>
      </c>
      <c r="T46" s="63">
        <f>P33/P40</f>
        <v>0.33183431573875821</v>
      </c>
      <c r="U46" s="36"/>
    </row>
    <row r="47" spans="1:47">
      <c r="A47" s="48" t="s">
        <v>51</v>
      </c>
      <c r="B47" s="71">
        <f>B46/B24</f>
        <v>0.1010873075680913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334 GWh</v>
      </c>
      <c r="T47" s="63">
        <f>P35/P40</f>
        <v>0.28142419867556362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1187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8" zoomScale="85" zoomScaleNormal="85" workbookViewId="0">
      <selection activeCell="A23" sqref="A23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124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[2]Solceller!$C$45</f>
        <v>123.5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[2]Elproduktion!$N$1682</f>
        <v>0</v>
      </c>
      <c r="D7" s="109">
        <f>[2]Elproduktion!$N$1683</f>
        <v>0</v>
      </c>
      <c r="E7" s="109">
        <f>[2]Elproduktion!$Q$1684</f>
        <v>0</v>
      </c>
      <c r="F7" s="109">
        <f>[2]Elproduktion!$N$1685</f>
        <v>0</v>
      </c>
      <c r="G7" s="109">
        <f>[2]Elproduktion!$R$1686</f>
        <v>0</v>
      </c>
      <c r="H7" s="109">
        <f>[2]Elproduktion!$S$1687</f>
        <v>0</v>
      </c>
      <c r="I7" s="109">
        <f>[2]Elproduktion!$N$1688</f>
        <v>0</v>
      </c>
      <c r="J7" s="109">
        <f>[2]Elproduktion!$T$1686</f>
        <v>0</v>
      </c>
      <c r="K7" s="109">
        <f>[2]Elproduktion!U1684</f>
        <v>0</v>
      </c>
      <c r="L7" s="109">
        <f>[2]Elproduktion!V1684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[2]Elproduktion!$N$1690</f>
        <v>0</v>
      </c>
      <c r="D8" s="109">
        <f>[2]Elproduktion!$N$1691</f>
        <v>0</v>
      </c>
      <c r="E8" s="109">
        <f>[2]Elproduktion!$Q$1692</f>
        <v>0</v>
      </c>
      <c r="F8" s="109">
        <f>[2]Elproduktion!$N$1693</f>
        <v>0</v>
      </c>
      <c r="G8" s="109">
        <f>[2]Elproduktion!$R$1694</f>
        <v>0</v>
      </c>
      <c r="H8" s="109">
        <f>[2]Elproduktion!$S$1695</f>
        <v>0</v>
      </c>
      <c r="I8" s="109">
        <f>[2]Elproduktion!$N$1696</f>
        <v>0</v>
      </c>
      <c r="J8" s="109">
        <f>[2]Elproduktion!$T$1694</f>
        <v>0</v>
      </c>
      <c r="K8" s="109">
        <f>[2]Elproduktion!U1692</f>
        <v>0</v>
      </c>
      <c r="L8" s="109">
        <f>[2]Elproduktion!V1692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12">
        <f>[2]Elproduktion!$N$1698</f>
        <v>1093.2885154061623</v>
      </c>
      <c r="D9" s="109">
        <f>[2]Elproduktion!$N$1699</f>
        <v>0</v>
      </c>
      <c r="E9" s="109">
        <f>[2]Elproduktion!$Q$1700</f>
        <v>0</v>
      </c>
      <c r="F9" s="109">
        <f>[2]Elproduktion!$N$1701</f>
        <v>0</v>
      </c>
      <c r="G9" s="109">
        <f>[2]Elproduktion!$R$1702</f>
        <v>0</v>
      </c>
      <c r="H9" s="109">
        <f>[2]Elproduktion!$S$1703</f>
        <v>0</v>
      </c>
      <c r="I9" s="109">
        <f>[2]Elproduktion!$N$1704</f>
        <v>0</v>
      </c>
      <c r="J9" s="109">
        <f>[2]Elproduktion!$T$1702</f>
        <v>0</v>
      </c>
      <c r="K9" s="109">
        <f>[2]Elproduktion!U1700</f>
        <v>0</v>
      </c>
      <c r="L9" s="109">
        <f>[2]Elproduktion!V1700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[2]Elproduktion!$N$1706</f>
        <v>12938.711484593838</v>
      </c>
      <c r="D10" s="109">
        <f>[2]Elproduktion!$N$1707</f>
        <v>0</v>
      </c>
      <c r="E10" s="109">
        <f>[2]Elproduktion!$Q$1708</f>
        <v>0</v>
      </c>
      <c r="F10" s="109">
        <f>[2]Elproduktion!$N$1709</f>
        <v>0</v>
      </c>
      <c r="G10" s="109">
        <f>[2]Elproduktion!$R$1710</f>
        <v>0</v>
      </c>
      <c r="H10" s="109">
        <f>[2]Elproduktion!$S$1711</f>
        <v>0</v>
      </c>
      <c r="I10" s="109">
        <f>[2]Elproduktion!$N$1712</f>
        <v>0</v>
      </c>
      <c r="J10" s="109">
        <f>[2]Elproduktion!$T$1710</f>
        <v>0</v>
      </c>
      <c r="K10" s="109">
        <f>[2]Elproduktion!U1708</f>
        <v>0</v>
      </c>
      <c r="L10" s="109">
        <f>[2]Elproduktion!V1708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09">
        <f>SUM(C5:C10)</f>
        <v>14155.5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1492 Åmål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29">
        <f>[2]Fjärrvärmeproduktion!$N$2354</f>
        <v>0</v>
      </c>
      <c r="C18" s="90"/>
      <c r="D18" s="90">
        <f>[2]Fjärrvärmeproduktion!$N$2355</f>
        <v>0</v>
      </c>
      <c r="E18" s="90">
        <f>[2]Fjärrvärmeproduktion!$Q$2356</f>
        <v>0</v>
      </c>
      <c r="F18" s="90">
        <f>[2]Fjärrvärmeproduktion!$N$2357</f>
        <v>0</v>
      </c>
      <c r="G18" s="90">
        <f>[2]Fjärrvärmeproduktion!$R$2358</f>
        <v>0</v>
      </c>
      <c r="H18" s="90">
        <f>[2]Fjärrvärmeproduktion!$S$2359</f>
        <v>0</v>
      </c>
      <c r="I18" s="90">
        <f>[2]Fjärrvärmeproduktion!$N$2360</f>
        <v>0</v>
      </c>
      <c r="J18" s="90">
        <f>[2]Fjärrvärmeproduktion!$T$2358</f>
        <v>0</v>
      </c>
      <c r="K18" s="90">
        <f>[2]Fjärrvärmeproduktion!U2356</f>
        <v>0</v>
      </c>
      <c r="L18" s="90">
        <f>[2]Fjärrvärmeproduktion!V2356</f>
        <v>0</v>
      </c>
      <c r="M18" s="90">
        <f>[2]Fjärrvärmeproduktion!$W$2359</f>
        <v>0</v>
      </c>
      <c r="N18" s="90"/>
      <c r="O18" s="90"/>
      <c r="P18" s="90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9">
        <f>[2]Fjärrvärmeproduktion!$N$2362+[2]Fjärrvärmeproduktion!$N$2394</f>
        <v>47591</v>
      </c>
      <c r="C19" s="90"/>
      <c r="D19" s="90">
        <f>[2]Fjärrvärmeproduktion!$N$2363</f>
        <v>368</v>
      </c>
      <c r="E19" s="90">
        <f>[2]Fjärrvärmeproduktion!$Q$2364</f>
        <v>0</v>
      </c>
      <c r="F19" s="90">
        <f>[2]Fjärrvärmeproduktion!$N$2365</f>
        <v>0</v>
      </c>
      <c r="G19" s="90">
        <f>[2]Fjärrvärmeproduktion!$R$2366</f>
        <v>1873</v>
      </c>
      <c r="H19" s="90">
        <f>[2]Fjärrvärmeproduktion!$S$2367</f>
        <v>45691</v>
      </c>
      <c r="I19" s="90">
        <f>[2]Fjärrvärmeproduktion!$N$2368</f>
        <v>0</v>
      </c>
      <c r="J19" s="90">
        <f>[2]Fjärrvärmeproduktion!$T$2366</f>
        <v>0</v>
      </c>
      <c r="K19" s="90">
        <f>[2]Fjärrvärmeproduktion!U2364</f>
        <v>0</v>
      </c>
      <c r="L19" s="90">
        <f>[2]Fjärrvärmeproduktion!V2364</f>
        <v>0</v>
      </c>
      <c r="M19" s="90">
        <f>[2]Fjärrvärmeproduktion!$W$2367</f>
        <v>0</v>
      </c>
      <c r="N19" s="90"/>
      <c r="O19" s="90"/>
      <c r="P19" s="90">
        <f t="shared" ref="P19:P24" si="2">SUM(C19:O19)</f>
        <v>47932</v>
      </c>
      <c r="Q19" s="4"/>
      <c r="R19" s="4"/>
      <c r="S19" s="4"/>
      <c r="T19" s="4"/>
    </row>
    <row r="20" spans="1:34" ht="15.6">
      <c r="A20" s="5" t="s">
        <v>20</v>
      </c>
      <c r="B20" s="125">
        <f>[2]Fjärrvärmeproduktion!$N$2370</f>
        <v>0</v>
      </c>
      <c r="C20" s="90"/>
      <c r="D20" s="90">
        <f>[2]Fjärrvärmeproduktion!$N$2371</f>
        <v>0</v>
      </c>
      <c r="E20" s="90">
        <f>[2]Fjärrvärmeproduktion!$Q$2372</f>
        <v>0</v>
      </c>
      <c r="F20" s="90">
        <f>[2]Fjärrvärmeproduktion!$N$2373</f>
        <v>0</v>
      </c>
      <c r="G20" s="90">
        <f>[2]Fjärrvärmeproduktion!$R$2374</f>
        <v>0</v>
      </c>
      <c r="H20" s="90">
        <f>[2]Fjärrvärmeproduktion!$S$2375</f>
        <v>0</v>
      </c>
      <c r="I20" s="90">
        <f>[2]Fjärrvärmeproduktion!$N$2376</f>
        <v>0</v>
      </c>
      <c r="J20" s="90">
        <f>[2]Fjärrvärmeproduktion!$T$2374</f>
        <v>0</v>
      </c>
      <c r="K20" s="90">
        <f>[2]Fjärrvärmeproduktion!U2372</f>
        <v>0</v>
      </c>
      <c r="L20" s="90">
        <f>[2]Fjärrvärmeproduktion!V2372</f>
        <v>0</v>
      </c>
      <c r="M20" s="90">
        <f>[2]Fjärrvärmeproduktion!$W$2375</f>
        <v>0</v>
      </c>
      <c r="N20" s="90"/>
      <c r="O20" s="90"/>
      <c r="P20" s="90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25">
        <f>[2]Fjärrvärmeproduktion!$N$2378</f>
        <v>0</v>
      </c>
      <c r="C21" s="90"/>
      <c r="D21" s="90">
        <f>[2]Fjärrvärmeproduktion!$N$2379</f>
        <v>0</v>
      </c>
      <c r="E21" s="90">
        <f>[2]Fjärrvärmeproduktion!$Q$2380</f>
        <v>0</v>
      </c>
      <c r="F21" s="90">
        <f>[2]Fjärrvärmeproduktion!$N$2381</f>
        <v>0</v>
      </c>
      <c r="G21" s="90">
        <f>[2]Fjärrvärmeproduktion!$R$2382</f>
        <v>0</v>
      </c>
      <c r="H21" s="90">
        <f>[2]Fjärrvärmeproduktion!$S$2383</f>
        <v>0</v>
      </c>
      <c r="I21" s="90">
        <f>[2]Fjärrvärmeproduktion!$N$2384</f>
        <v>0</v>
      </c>
      <c r="J21" s="90">
        <f>[2]Fjärrvärmeproduktion!$T$2382</f>
        <v>0</v>
      </c>
      <c r="K21" s="90">
        <f>[2]Fjärrvärmeproduktion!U2380</f>
        <v>0</v>
      </c>
      <c r="L21" s="90">
        <f>[2]Fjärrvärmeproduktion!V2380</f>
        <v>0</v>
      </c>
      <c r="M21" s="90">
        <f>[2]Fjärrvärmeproduktion!$W$2383</f>
        <v>0</v>
      </c>
      <c r="N21" s="90"/>
      <c r="O21" s="90"/>
      <c r="P21" s="90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25">
        <f>[2]Fjärrvärmeproduktion!$N$2386</f>
        <v>0</v>
      </c>
      <c r="C22" s="90"/>
      <c r="D22" s="90">
        <f>[2]Fjärrvärmeproduktion!$N$2387</f>
        <v>0</v>
      </c>
      <c r="E22" s="90">
        <f>[2]Fjärrvärmeproduktion!$Q$2388</f>
        <v>0</v>
      </c>
      <c r="F22" s="90">
        <f>[2]Fjärrvärmeproduktion!$N$2389</f>
        <v>0</v>
      </c>
      <c r="G22" s="90">
        <f>[2]Fjärrvärmeproduktion!$R$2390</f>
        <v>0</v>
      </c>
      <c r="H22" s="90">
        <f>[2]Fjärrvärmeproduktion!$S$2391</f>
        <v>0</v>
      </c>
      <c r="I22" s="90">
        <f>[2]Fjärrvärmeproduktion!$N$2392</f>
        <v>0</v>
      </c>
      <c r="J22" s="90">
        <f>[2]Fjärrvärmeproduktion!$T$2390</f>
        <v>0</v>
      </c>
      <c r="K22" s="90">
        <f>[2]Fjärrvärmeproduktion!U2388</f>
        <v>0</v>
      </c>
      <c r="L22" s="90">
        <f>[2]Fjärrvärmeproduktion!V2388</f>
        <v>0</v>
      </c>
      <c r="M22" s="90">
        <f>[2]Fjärrvärmeproduktion!$W$2391</f>
        <v>0</v>
      </c>
      <c r="N22" s="90"/>
      <c r="O22" s="90"/>
      <c r="P22" s="90">
        <f t="shared" si="2"/>
        <v>0</v>
      </c>
      <c r="Q22" s="31"/>
      <c r="R22" s="43" t="s">
        <v>24</v>
      </c>
      <c r="S22" s="88" t="str">
        <f>ROUND(P43/1000,0) &amp;" GWh"</f>
        <v>344 GWh</v>
      </c>
      <c r="T22" s="38"/>
      <c r="U22" s="36"/>
    </row>
    <row r="23" spans="1:34" ht="15.6">
      <c r="A23" s="5" t="s">
        <v>23</v>
      </c>
      <c r="B23" s="129">
        <v>0</v>
      </c>
      <c r="C23" s="90"/>
      <c r="D23" s="90">
        <f>[2]Fjärrvärmeproduktion!$N$2395</f>
        <v>0</v>
      </c>
      <c r="E23" s="90">
        <f>[2]Fjärrvärmeproduktion!$Q$2396</f>
        <v>0</v>
      </c>
      <c r="F23" s="90">
        <f>[2]Fjärrvärmeproduktion!$N$2397</f>
        <v>0</v>
      </c>
      <c r="G23" s="90">
        <f>[2]Fjärrvärmeproduktion!$R$2398</f>
        <v>0</v>
      </c>
      <c r="H23" s="90">
        <f>[2]Fjärrvärmeproduktion!$S$2399</f>
        <v>0</v>
      </c>
      <c r="I23" s="90">
        <f>[2]Fjärrvärmeproduktion!$N$2400</f>
        <v>0</v>
      </c>
      <c r="J23" s="90">
        <f>[2]Fjärrvärmeproduktion!$T$2398</f>
        <v>0</v>
      </c>
      <c r="K23" s="90">
        <f>[2]Fjärrvärmeproduktion!U2396</f>
        <v>0</v>
      </c>
      <c r="L23" s="90">
        <f>[2]Fjärrvärmeproduktion!V2396</f>
        <v>0</v>
      </c>
      <c r="M23" s="90">
        <f>[2]Fjärrvärmeproduktion!$W$2399</f>
        <v>0</v>
      </c>
      <c r="N23" s="90"/>
      <c r="O23" s="90"/>
      <c r="P23" s="90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90">
        <f>SUM(B18:B23)</f>
        <v>47591</v>
      </c>
      <c r="C24" s="90">
        <f t="shared" ref="C24:O24" si="3">SUM(C18:C23)</f>
        <v>0</v>
      </c>
      <c r="D24" s="90">
        <f t="shared" si="3"/>
        <v>368</v>
      </c>
      <c r="E24" s="90">
        <f t="shared" si="3"/>
        <v>0</v>
      </c>
      <c r="F24" s="90">
        <f t="shared" si="3"/>
        <v>0</v>
      </c>
      <c r="G24" s="90">
        <f t="shared" si="3"/>
        <v>1873</v>
      </c>
      <c r="H24" s="90">
        <f t="shared" si="3"/>
        <v>45691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90">
        <f t="shared" si="2"/>
        <v>47932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140 GWh</v>
      </c>
      <c r="T25" s="42">
        <f>C$44</f>
        <v>0.40692202791664084</v>
      </c>
      <c r="U25" s="36"/>
    </row>
    <row r="26" spans="1:34" ht="15.6">
      <c r="B26" s="12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109 GWh</v>
      </c>
      <c r="T26" s="42">
        <f>D$44</f>
        <v>0.31647910711362254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1 GWh</v>
      </c>
      <c r="T28" s="42">
        <f>F$44</f>
        <v>2.9093314081783121E-3</v>
      </c>
      <c r="U28" s="36"/>
    </row>
    <row r="29" spans="1:34" ht="15.6">
      <c r="A29" s="79" t="str">
        <f>A2</f>
        <v>1492 Åmål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20 GWh</v>
      </c>
      <c r="T29" s="42">
        <f>G$44</f>
        <v>5.7418564671807171E-2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71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74 GWh</v>
      </c>
      <c r="T30" s="42">
        <f>H$44</f>
        <v>0.2162709688897512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90">
        <f>[2]Slutanvändning!$N$3410</f>
        <v>0</v>
      </c>
      <c r="C32" s="129">
        <f>[2]Slutanvändning!$N$3411</f>
        <v>5380</v>
      </c>
      <c r="D32" s="129">
        <f>[2]Slutanvändning!$N$3404</f>
        <v>3447</v>
      </c>
      <c r="E32" s="90">
        <f>[2]Slutanvändning!$Q$3405</f>
        <v>0</v>
      </c>
      <c r="F32" s="129">
        <f>[2]Slutanvändning!$N$3406</f>
        <v>0</v>
      </c>
      <c r="G32" s="90">
        <f>[2]Slutanvändning!$N$3407</f>
        <v>698</v>
      </c>
      <c r="H32" s="90">
        <f>[2]Slutanvändning!$N$3408</f>
        <v>0</v>
      </c>
      <c r="I32" s="90">
        <f>[2]Slutanvändning!$N$3409</f>
        <v>0</v>
      </c>
      <c r="J32" s="90">
        <v>0</v>
      </c>
      <c r="K32" s="90">
        <f>[2]Slutanvändning!T3405</f>
        <v>0</v>
      </c>
      <c r="L32" s="90">
        <f>[2]Slutanvändning!U3405</f>
        <v>0</v>
      </c>
      <c r="M32" s="90"/>
      <c r="N32" s="90">
        <v>0</v>
      </c>
      <c r="O32" s="90">
        <v>0</v>
      </c>
      <c r="P32" s="90">
        <f t="shared" ref="P32:P38" si="4">SUM(B32:N32)</f>
        <v>9525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90">
        <f>[2]Slutanvändning!$N$3419</f>
        <v>9150</v>
      </c>
      <c r="C33" s="118">
        <f>[2]Slutanvändning!$N$3420</f>
        <v>26714.5</v>
      </c>
      <c r="D33" s="118">
        <f>[2]Slutanvändning!$N$3413</f>
        <v>1581.5</v>
      </c>
      <c r="E33" s="90">
        <f>[2]Slutanvändning!$Q$3414</f>
        <v>0</v>
      </c>
      <c r="F33" s="118">
        <f>[2]Slutanvändning!$N$3415</f>
        <v>1000</v>
      </c>
      <c r="G33" s="90">
        <f>[2]Slutanvändning!$N$3416</f>
        <v>0</v>
      </c>
      <c r="H33" s="90">
        <f>[2]Slutanvändning!$N$3417</f>
        <v>660</v>
      </c>
      <c r="I33" s="90">
        <f>[2]Slutanvändning!$N$3418</f>
        <v>0</v>
      </c>
      <c r="J33" s="90">
        <v>0</v>
      </c>
      <c r="K33" s="90">
        <f>[2]Slutanvändning!T3414</f>
        <v>0</v>
      </c>
      <c r="L33" s="90">
        <f>[2]Slutanvändning!U3414</f>
        <v>0</v>
      </c>
      <c r="M33" s="90"/>
      <c r="N33" s="90">
        <v>0</v>
      </c>
      <c r="O33" s="90">
        <v>0</v>
      </c>
      <c r="P33" s="90">
        <f t="shared" si="4"/>
        <v>39106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90">
        <f>[2]Slutanvändning!$N$3428</f>
        <v>6640</v>
      </c>
      <c r="C34" s="129">
        <f>[2]Slutanvändning!$N$3429</f>
        <v>9616</v>
      </c>
      <c r="D34" s="129">
        <f>[2]Slutanvändning!$N$3422</f>
        <v>670</v>
      </c>
      <c r="E34" s="90">
        <f>[2]Slutanvändning!$Q$3423</f>
        <v>0</v>
      </c>
      <c r="F34" s="129">
        <f>[2]Slutanvändning!$N$3424</f>
        <v>0</v>
      </c>
      <c r="G34" s="90">
        <f>[2]Slutanvändning!$N$3425</f>
        <v>0</v>
      </c>
      <c r="H34" s="90">
        <f>[2]Slutanvändning!$N$3426</f>
        <v>0</v>
      </c>
      <c r="I34" s="90">
        <f>[2]Slutanvändning!$N$3427</f>
        <v>0</v>
      </c>
      <c r="J34" s="90">
        <v>0</v>
      </c>
      <c r="K34" s="90">
        <f>[2]Slutanvändning!T3423</f>
        <v>0</v>
      </c>
      <c r="L34" s="90">
        <f>[2]Slutanvändning!U3423</f>
        <v>0</v>
      </c>
      <c r="M34" s="90"/>
      <c r="N34" s="90">
        <v>0</v>
      </c>
      <c r="O34" s="90">
        <v>0</v>
      </c>
      <c r="P34" s="90">
        <f t="shared" si="4"/>
        <v>16926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90">
        <f>[2]Slutanvändning!$N$3437</f>
        <v>0</v>
      </c>
      <c r="C35" s="125">
        <f>[2]Slutanvändning!$N$3438</f>
        <v>22.8</v>
      </c>
      <c r="D35" s="125">
        <f>[2]Slutanvändning!$N$3431</f>
        <v>100134.2</v>
      </c>
      <c r="E35" s="90">
        <f>[2]Slutanvändning!$Q$3432</f>
        <v>0</v>
      </c>
      <c r="F35" s="129">
        <f>[2]Slutanvändning!$N$3433</f>
        <v>0</v>
      </c>
      <c r="G35" s="90">
        <f>[2]Slutanvändning!$N$3434</f>
        <v>17165</v>
      </c>
      <c r="H35" s="90">
        <f>[2]Slutanvändning!$N$3435</f>
        <v>0</v>
      </c>
      <c r="I35" s="90">
        <f>[2]Slutanvändning!$N$3436</f>
        <v>0</v>
      </c>
      <c r="J35" s="90">
        <v>0</v>
      </c>
      <c r="K35" s="90">
        <f>[2]Slutanvändning!T3432</f>
        <v>0</v>
      </c>
      <c r="L35" s="90">
        <f>[2]Slutanvändning!U3432</f>
        <v>0</v>
      </c>
      <c r="M35" s="90"/>
      <c r="N35" s="90">
        <v>0</v>
      </c>
      <c r="O35" s="90">
        <v>0</v>
      </c>
      <c r="P35" s="90">
        <f>SUM(B35:N35)</f>
        <v>117322</v>
      </c>
      <c r="Q35" s="33"/>
      <c r="R35" s="85" t="str">
        <f>M30</f>
        <v>RT-flis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90">
        <f>[2]Slutanvändning!$N$3446</f>
        <v>5680</v>
      </c>
      <c r="C36" s="129">
        <f>[2]Slutanvändning!$N$3447</f>
        <v>35382</v>
      </c>
      <c r="D36" s="129">
        <f>[2]Slutanvändning!$N$3440</f>
        <v>1922</v>
      </c>
      <c r="E36" s="90">
        <f>[2]Slutanvändning!$Q$3441</f>
        <v>0</v>
      </c>
      <c r="F36" s="129">
        <f>[2]Slutanvändning!$N$3442</f>
        <v>0</v>
      </c>
      <c r="G36" s="90">
        <f>[2]Slutanvändning!$N$3443</f>
        <v>0</v>
      </c>
      <c r="H36" s="90">
        <f>[2]Slutanvändning!$N$3444</f>
        <v>0</v>
      </c>
      <c r="I36" s="90">
        <f>[2]Slutanvändning!$N$3445</f>
        <v>0</v>
      </c>
      <c r="J36" s="90">
        <v>0</v>
      </c>
      <c r="K36" s="90">
        <f>[2]Slutanvändning!T3441</f>
        <v>0</v>
      </c>
      <c r="L36" s="90">
        <f>[2]Slutanvändning!U3441</f>
        <v>0</v>
      </c>
      <c r="M36" s="90"/>
      <c r="N36" s="90">
        <v>0</v>
      </c>
      <c r="O36" s="90">
        <v>0</v>
      </c>
      <c r="P36" s="90">
        <f t="shared" si="4"/>
        <v>42984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90">
        <f>[2]Slutanvändning!$N$3455</f>
        <v>900</v>
      </c>
      <c r="C37" s="129">
        <f>[2]Slutanvändning!$N$3456</f>
        <v>41988</v>
      </c>
      <c r="D37" s="129">
        <f>[2]Slutanvändning!$N$3449</f>
        <v>567</v>
      </c>
      <c r="E37" s="90">
        <f>[2]Slutanvändning!$Q$3450</f>
        <v>0</v>
      </c>
      <c r="F37" s="129">
        <f>[2]Slutanvändning!$N$3451</f>
        <v>0</v>
      </c>
      <c r="G37" s="90">
        <f>[2]Slutanvändning!$N$3452</f>
        <v>0</v>
      </c>
      <c r="H37" s="90">
        <f>[2]Slutanvändning!$N$3453</f>
        <v>27986</v>
      </c>
      <c r="I37" s="90">
        <f>[2]Slutanvändning!$N$3454</f>
        <v>0</v>
      </c>
      <c r="J37" s="90">
        <v>0</v>
      </c>
      <c r="K37" s="90">
        <f>[2]Slutanvändning!T3450</f>
        <v>0</v>
      </c>
      <c r="L37" s="90">
        <f>[2]Slutanvändning!U3450</f>
        <v>0</v>
      </c>
      <c r="M37" s="90"/>
      <c r="N37" s="90">
        <v>0</v>
      </c>
      <c r="O37" s="90">
        <v>0</v>
      </c>
      <c r="P37" s="90">
        <f t="shared" si="4"/>
        <v>71441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90">
        <f>[2]Slutanvändning!$N$3464</f>
        <v>18970</v>
      </c>
      <c r="C38" s="129">
        <f>[2]Slutanvändning!$N$3465</f>
        <v>5655</v>
      </c>
      <c r="D38" s="129">
        <f>[2]Slutanvändning!$N$3458</f>
        <v>91</v>
      </c>
      <c r="E38" s="90">
        <f>[2]Slutanvändning!$Q$3459</f>
        <v>0</v>
      </c>
      <c r="F38" s="129">
        <f>[2]Slutanvändning!$N$3460</f>
        <v>0</v>
      </c>
      <c r="G38" s="90">
        <f>[2]Slutanvändning!$N$3461</f>
        <v>0</v>
      </c>
      <c r="H38" s="90">
        <f>[2]Slutanvändning!$N$3462</f>
        <v>0</v>
      </c>
      <c r="I38" s="90">
        <f>[2]Slutanvändning!$N$3463</f>
        <v>0</v>
      </c>
      <c r="J38" s="90">
        <v>0</v>
      </c>
      <c r="K38" s="90">
        <f>[2]Slutanvändning!T3459</f>
        <v>0</v>
      </c>
      <c r="L38" s="90">
        <f>[2]Slutanvändning!U3459</f>
        <v>0</v>
      </c>
      <c r="M38" s="90"/>
      <c r="N38" s="90">
        <v>0</v>
      </c>
      <c r="O38" s="90">
        <v>0</v>
      </c>
      <c r="P38" s="90">
        <f t="shared" si="4"/>
        <v>24716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90">
        <f>[2]Slutanvändning!$N$3473</f>
        <v>0</v>
      </c>
      <c r="C39" s="129">
        <f>[2]Slutanvändning!$N$3474</f>
        <v>4749</v>
      </c>
      <c r="D39" s="129">
        <f>[2]Slutanvändning!$N$3467</f>
        <v>0</v>
      </c>
      <c r="E39" s="90">
        <f>[2]Slutanvändning!$Q$3468</f>
        <v>0</v>
      </c>
      <c r="F39" s="129">
        <f>[2]Slutanvändning!$N$3469</f>
        <v>0</v>
      </c>
      <c r="G39" s="90">
        <f>[2]Slutanvändning!$N$3470</f>
        <v>0</v>
      </c>
      <c r="H39" s="90">
        <f>[2]Slutanvändning!$N$3471</f>
        <v>0</v>
      </c>
      <c r="I39" s="90">
        <f>[2]Slutanvändning!$N$3472</f>
        <v>0</v>
      </c>
      <c r="J39" s="90">
        <v>0</v>
      </c>
      <c r="K39" s="90">
        <f>[2]Slutanvändning!T3468</f>
        <v>0</v>
      </c>
      <c r="L39" s="90">
        <f>[2]Slutanvändning!U3468</f>
        <v>0</v>
      </c>
      <c r="M39" s="90"/>
      <c r="N39" s="90">
        <v>0</v>
      </c>
      <c r="O39" s="90">
        <v>0</v>
      </c>
      <c r="P39" s="90">
        <f>SUM(B39:N39)</f>
        <v>4749</v>
      </c>
      <c r="Q39" s="33"/>
      <c r="R39" s="41"/>
      <c r="S39" s="10"/>
      <c r="T39" s="64"/>
    </row>
    <row r="40" spans="1:47" ht="15.6">
      <c r="A40" s="5" t="s">
        <v>14</v>
      </c>
      <c r="B40" s="90">
        <f>SUM(B32:B39)</f>
        <v>41340</v>
      </c>
      <c r="C40" s="145">
        <f t="shared" ref="C40:O40" si="5">SUM(C32:C39)</f>
        <v>129507.3</v>
      </c>
      <c r="D40" s="145">
        <f t="shared" si="5"/>
        <v>108412.7</v>
      </c>
      <c r="E40" s="90">
        <f t="shared" si="5"/>
        <v>0</v>
      </c>
      <c r="F40" s="145">
        <f>SUM(F32:F39)</f>
        <v>1000</v>
      </c>
      <c r="G40" s="90">
        <f t="shared" si="5"/>
        <v>17863</v>
      </c>
      <c r="H40" s="90">
        <f t="shared" si="5"/>
        <v>28646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326769</v>
      </c>
      <c r="Q40" s="33"/>
      <c r="R40" s="41"/>
      <c r="S40" s="10" t="s">
        <v>25</v>
      </c>
      <c r="T40" s="64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1" t="s">
        <v>40</v>
      </c>
      <c r="S41" s="65" t="str">
        <f>ROUND((B46+C46)/1000,0) &amp;" GWh"</f>
        <v>17 GWh</v>
      </c>
      <c r="T41" s="64"/>
    </row>
    <row r="42" spans="1:47">
      <c r="A42" s="46" t="s">
        <v>43</v>
      </c>
      <c r="B42" s="95">
        <f>B39+B38+B37</f>
        <v>19870</v>
      </c>
      <c r="C42" s="95">
        <f>C39+C38+C37</f>
        <v>52392</v>
      </c>
      <c r="D42" s="95">
        <f>D39+D38+D37</f>
        <v>658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27986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100906</v>
      </c>
      <c r="Q42" s="34"/>
      <c r="R42" s="41" t="s">
        <v>41</v>
      </c>
      <c r="S42" s="11" t="str">
        <f>ROUND(P42/1000,0) &amp;" GWh"</f>
        <v>101 GWh</v>
      </c>
      <c r="T42" s="42">
        <f>P42/P40</f>
        <v>0.30879918229697434</v>
      </c>
    </row>
    <row r="43" spans="1:47">
      <c r="A43" s="47" t="s">
        <v>45</v>
      </c>
      <c r="B43" s="121"/>
      <c r="C43" s="122">
        <f>C40+C24-C7+C46</f>
        <v>139867.88399999999</v>
      </c>
      <c r="D43" s="122">
        <f t="shared" ref="D43:O43" si="7">D11+D24+D40</f>
        <v>108780.7</v>
      </c>
      <c r="E43" s="122">
        <f t="shared" si="7"/>
        <v>0</v>
      </c>
      <c r="F43" s="122">
        <f t="shared" si="7"/>
        <v>1000</v>
      </c>
      <c r="G43" s="122">
        <f t="shared" si="7"/>
        <v>19736</v>
      </c>
      <c r="H43" s="122">
        <f t="shared" si="7"/>
        <v>74337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343721.58399999997</v>
      </c>
      <c r="Q43" s="34"/>
      <c r="R43" s="41" t="s">
        <v>42</v>
      </c>
      <c r="S43" s="11" t="str">
        <f>ROUND(P36/1000,0) &amp;" GWh"</f>
        <v>43 GWh</v>
      </c>
      <c r="T43" s="63">
        <f>P36/P40</f>
        <v>0.13154246577857753</v>
      </c>
    </row>
    <row r="44" spans="1:47">
      <c r="A44" s="47" t="s">
        <v>46</v>
      </c>
      <c r="B44" s="97"/>
      <c r="C44" s="104">
        <f>C43/$P$43</f>
        <v>0.40692202791664084</v>
      </c>
      <c r="D44" s="104">
        <f t="shared" ref="D44:P44" si="8">D43/$P$43</f>
        <v>0.31647910711362254</v>
      </c>
      <c r="E44" s="104">
        <f t="shared" si="8"/>
        <v>0</v>
      </c>
      <c r="F44" s="104">
        <f t="shared" si="8"/>
        <v>2.9093314081783121E-3</v>
      </c>
      <c r="G44" s="104">
        <f t="shared" si="8"/>
        <v>5.7418564671807171E-2</v>
      </c>
      <c r="H44" s="104">
        <f t="shared" si="8"/>
        <v>0.2162709688897512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17 GWh</v>
      </c>
      <c r="T44" s="42">
        <f>P34/P40</f>
        <v>5.1798059179420326E-2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10 GWh</v>
      </c>
      <c r="T45" s="42">
        <f>P32/P40</f>
        <v>2.9149031884909523E-2</v>
      </c>
      <c r="U45" s="36"/>
    </row>
    <row r="46" spans="1:47">
      <c r="A46" s="48" t="s">
        <v>49</v>
      </c>
      <c r="B46" s="68">
        <f>B24-B40</f>
        <v>6251</v>
      </c>
      <c r="C46" s="68">
        <f>(C40+C24)*0.08</f>
        <v>10360.584000000001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39 GWh</v>
      </c>
      <c r="T46" s="63">
        <f>P33/P40</f>
        <v>0.1196747549492149</v>
      </c>
      <c r="U46" s="36"/>
    </row>
    <row r="47" spans="1:47">
      <c r="A47" s="48" t="s">
        <v>51</v>
      </c>
      <c r="B47" s="71">
        <f>B46/B24</f>
        <v>0.13134836418650586</v>
      </c>
      <c r="C47" s="7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117 GWh</v>
      </c>
      <c r="T47" s="63">
        <f>P35/P40</f>
        <v>0.35903650591090341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327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1" zoomScale="85" zoomScaleNormal="85" workbookViewId="0">
      <selection activeCell="O16" sqref="M16:O16"/>
    </sheetView>
  </sheetViews>
  <sheetFormatPr defaultColWidth="8.59765625" defaultRowHeight="14.4"/>
  <cols>
    <col min="1" max="1" width="49.5" style="12" customWidth="1"/>
    <col min="2" max="2" width="17.59765625" style="52" customWidth="1"/>
    <col min="3" max="3" width="17.59765625" style="12" customWidth="1"/>
    <col min="4" max="12" width="17.59765625" style="52" customWidth="1"/>
    <col min="13" max="20" width="17.59765625" style="12" customWidth="1"/>
    <col min="21" max="16384" width="8.59765625" style="12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79" t="s">
        <v>125</v>
      </c>
      <c r="Q2" s="5"/>
      <c r="AG2" s="53"/>
      <c r="AH2" s="5"/>
    </row>
    <row r="3" spans="1:34" ht="28.8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0.199999999999999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6">
      <c r="A5" s="5" t="s">
        <v>53</v>
      </c>
      <c r="B5" s="107"/>
      <c r="C5" s="138">
        <f>[2]Solceller!$C$6</f>
        <v>85.5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>
        <f>SUM(D5:O5)</f>
        <v>0</v>
      </c>
      <c r="Q5" s="53"/>
      <c r="AG5" s="53"/>
      <c r="AH5" s="53"/>
    </row>
    <row r="6" spans="1:34" ht="15.6">
      <c r="A6" s="5"/>
      <c r="B6" s="10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>
        <f t="shared" ref="P6:P11" si="0">SUM(D6:O6)</f>
        <v>0</v>
      </c>
      <c r="Q6" s="53"/>
      <c r="AG6" s="53"/>
      <c r="AH6" s="53"/>
    </row>
    <row r="7" spans="1:34" ht="15.6">
      <c r="A7" s="5" t="s">
        <v>10</v>
      </c>
      <c r="B7" s="107"/>
      <c r="C7" s="129">
        <f>[2]Elproduktion!$N$122</f>
        <v>0</v>
      </c>
      <c r="D7" s="109">
        <f>[2]Elproduktion!$N$123</f>
        <v>0</v>
      </c>
      <c r="E7" s="109">
        <f>[2]Elproduktion!$Q$124</f>
        <v>0</v>
      </c>
      <c r="F7" s="109">
        <f>[2]Elproduktion!$N$125</f>
        <v>0</v>
      </c>
      <c r="G7" s="109">
        <f>[2]Elproduktion!$R$126</f>
        <v>0</v>
      </c>
      <c r="H7" s="109">
        <f>[2]Elproduktion!$S$127</f>
        <v>0</v>
      </c>
      <c r="I7" s="109">
        <f>[2]Elproduktion!$N$128</f>
        <v>0</v>
      </c>
      <c r="J7" s="109">
        <f>[2]Elproduktion!$T$126</f>
        <v>0</v>
      </c>
      <c r="K7" s="109">
        <f>[2]Elproduktion!U124</f>
        <v>0</v>
      </c>
      <c r="L7" s="109">
        <f>[2]Elproduktion!V124</f>
        <v>0</v>
      </c>
      <c r="M7" s="109"/>
      <c r="N7" s="109"/>
      <c r="O7" s="109"/>
      <c r="P7" s="109">
        <f t="shared" si="0"/>
        <v>0</v>
      </c>
      <c r="Q7" s="53"/>
      <c r="AG7" s="53"/>
      <c r="AH7" s="53"/>
    </row>
    <row r="8" spans="1:34" ht="15.6">
      <c r="A8" s="5" t="s">
        <v>11</v>
      </c>
      <c r="B8" s="107"/>
      <c r="C8" s="129">
        <f>[2]Elproduktion!$N$130</f>
        <v>0</v>
      </c>
      <c r="D8" s="109">
        <f>[2]Elproduktion!$N$131</f>
        <v>0</v>
      </c>
      <c r="E8" s="109">
        <f>[2]Elproduktion!$Q$132</f>
        <v>0</v>
      </c>
      <c r="F8" s="109">
        <f>[2]Elproduktion!$N$133</f>
        <v>0</v>
      </c>
      <c r="G8" s="109">
        <f>[2]Elproduktion!$R$134</f>
        <v>0</v>
      </c>
      <c r="H8" s="109">
        <f>[2]Elproduktion!$S$135</f>
        <v>0</v>
      </c>
      <c r="I8" s="109">
        <f>[2]Elproduktion!$N$136</f>
        <v>0</v>
      </c>
      <c r="J8" s="109">
        <f>[2]Elproduktion!$T$134</f>
        <v>0</v>
      </c>
      <c r="K8" s="109">
        <f>[2]Elproduktion!U132</f>
        <v>0</v>
      </c>
      <c r="L8" s="109">
        <f>[2]Elproduktion!V132</f>
        <v>0</v>
      </c>
      <c r="M8" s="109"/>
      <c r="N8" s="109"/>
      <c r="O8" s="109"/>
      <c r="P8" s="109">
        <f t="shared" si="0"/>
        <v>0</v>
      </c>
      <c r="Q8" s="53"/>
      <c r="AG8" s="53"/>
      <c r="AH8" s="53"/>
    </row>
    <row r="9" spans="1:34" ht="15.6">
      <c r="A9" s="5" t="s">
        <v>12</v>
      </c>
      <c r="B9" s="107"/>
      <c r="C9" s="129">
        <f>[2]Elproduktion!$N$138</f>
        <v>0</v>
      </c>
      <c r="D9" s="109">
        <f>[2]Elproduktion!$N$139</f>
        <v>0</v>
      </c>
      <c r="E9" s="109">
        <f>[2]Elproduktion!$Q$140</f>
        <v>0</v>
      </c>
      <c r="F9" s="109">
        <f>[2]Elproduktion!$N$141</f>
        <v>0</v>
      </c>
      <c r="G9" s="109">
        <f>[2]Elproduktion!$R$142</f>
        <v>0</v>
      </c>
      <c r="H9" s="109">
        <f>[2]Elproduktion!$S$143</f>
        <v>0</v>
      </c>
      <c r="I9" s="109">
        <f>[2]Elproduktion!$N$144</f>
        <v>0</v>
      </c>
      <c r="J9" s="109">
        <f>[2]Elproduktion!$T$142</f>
        <v>0</v>
      </c>
      <c r="K9" s="109">
        <f>[2]Elproduktion!U140</f>
        <v>0</v>
      </c>
      <c r="L9" s="109">
        <f>[2]Elproduktion!V140</f>
        <v>0</v>
      </c>
      <c r="M9" s="109"/>
      <c r="N9" s="109"/>
      <c r="O9" s="109"/>
      <c r="P9" s="109">
        <f t="shared" si="0"/>
        <v>0</v>
      </c>
      <c r="Q9" s="53"/>
      <c r="AG9" s="53"/>
      <c r="AH9" s="53"/>
    </row>
    <row r="10" spans="1:34" ht="15.6">
      <c r="A10" s="5" t="s">
        <v>13</v>
      </c>
      <c r="B10" s="107"/>
      <c r="C10" s="112">
        <f>[2]Elproduktion!$N$146</f>
        <v>2587.7422969187674</v>
      </c>
      <c r="D10" s="109">
        <f>[2]Elproduktion!$N$147</f>
        <v>0</v>
      </c>
      <c r="E10" s="109">
        <f>[2]Elproduktion!$Q$148</f>
        <v>0</v>
      </c>
      <c r="F10" s="109">
        <f>[2]Elproduktion!$N$149</f>
        <v>0</v>
      </c>
      <c r="G10" s="109">
        <f>[2]Elproduktion!$R$150</f>
        <v>0</v>
      </c>
      <c r="H10" s="109">
        <f>[2]Elproduktion!$S$151</f>
        <v>0</v>
      </c>
      <c r="I10" s="109">
        <f>[2]Elproduktion!$N$152</f>
        <v>0</v>
      </c>
      <c r="J10" s="109">
        <f>[2]Elproduktion!$T$150</f>
        <v>0</v>
      </c>
      <c r="K10" s="109">
        <f>[2]Elproduktion!U148</f>
        <v>0</v>
      </c>
      <c r="L10" s="109">
        <f>[2]Elproduktion!V148</f>
        <v>0</v>
      </c>
      <c r="M10" s="109"/>
      <c r="N10" s="109"/>
      <c r="O10" s="109"/>
      <c r="P10" s="109">
        <f t="shared" si="0"/>
        <v>0</v>
      </c>
      <c r="Q10" s="53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3"/>
      <c r="AH10" s="53"/>
    </row>
    <row r="11" spans="1:34" ht="15.6">
      <c r="A11" s="5" t="s">
        <v>14</v>
      </c>
      <c r="B11" s="107"/>
      <c r="C11" s="146">
        <f>SUM(C5:C10)</f>
        <v>2673.2422969187674</v>
      </c>
      <c r="D11" s="109">
        <f t="shared" ref="D11:O11" si="1">SUM(D5:D10)</f>
        <v>0</v>
      </c>
      <c r="E11" s="109">
        <f t="shared" si="1"/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0"/>
        <v>0</v>
      </c>
      <c r="Q11" s="53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3"/>
      <c r="AH11" s="53"/>
    </row>
    <row r="12" spans="1:34" ht="15.6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6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6">
      <c r="A15" s="79" t="str">
        <f>A2</f>
        <v>1407 Öckerö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28.8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74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0.199999999999999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6">
      <c r="A18" s="5" t="s">
        <v>18</v>
      </c>
      <c r="B18" s="109">
        <f>[2]Fjärrvärmeproduktion!$N$170</f>
        <v>0</v>
      </c>
      <c r="C18" s="109"/>
      <c r="D18" s="109">
        <f>[2]Fjärrvärmeproduktion!$N$171</f>
        <v>0</v>
      </c>
      <c r="E18" s="109">
        <f>[2]Fjärrvärmeproduktion!$Q$172</f>
        <v>0</v>
      </c>
      <c r="F18" s="109">
        <f>[2]Fjärrvärmeproduktion!$N$173</f>
        <v>0</v>
      </c>
      <c r="G18" s="109">
        <f>[2]Fjärrvärmeproduktion!$R$174</f>
        <v>0</v>
      </c>
      <c r="H18" s="109">
        <f>[2]Fjärrvärmeproduktion!$S$175</f>
        <v>0</v>
      </c>
      <c r="I18" s="109">
        <f>[2]Fjärrvärmeproduktion!$N$176</f>
        <v>0</v>
      </c>
      <c r="J18" s="109">
        <f>[2]Fjärrvärmeproduktion!$T$174</f>
        <v>0</v>
      </c>
      <c r="K18" s="109">
        <f>[2]Fjärrvärmeproduktion!U172</f>
        <v>0</v>
      </c>
      <c r="L18" s="109">
        <f>[2]Fjärrvärmeproduktion!V172</f>
        <v>0</v>
      </c>
      <c r="M18" s="109">
        <f>[2]Fjärrvärmeproduktion!$W$175</f>
        <v>0</v>
      </c>
      <c r="N18" s="109"/>
      <c r="O18" s="109"/>
      <c r="P18" s="10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09">
        <f>[2]Fjärrvärmeproduktion!$N$178</f>
        <v>0</v>
      </c>
      <c r="C19" s="109"/>
      <c r="D19" s="109">
        <f>[2]Fjärrvärmeproduktion!$N$179</f>
        <v>0</v>
      </c>
      <c r="E19" s="109">
        <f>[2]Fjärrvärmeproduktion!$Q$180</f>
        <v>0</v>
      </c>
      <c r="F19" s="109">
        <f>[2]Fjärrvärmeproduktion!$N$181</f>
        <v>0</v>
      </c>
      <c r="G19" s="109">
        <f>[2]Fjärrvärmeproduktion!$R$182</f>
        <v>0</v>
      </c>
      <c r="H19" s="109">
        <f>[2]Fjärrvärmeproduktion!$S$183</f>
        <v>0</v>
      </c>
      <c r="I19" s="109">
        <f>[2]Fjärrvärmeproduktion!$N$184</f>
        <v>0</v>
      </c>
      <c r="J19" s="109">
        <f>[2]Fjärrvärmeproduktion!$T$182</f>
        <v>0</v>
      </c>
      <c r="K19" s="109">
        <f>[2]Fjärrvärmeproduktion!U180</f>
        <v>0</v>
      </c>
      <c r="L19" s="109">
        <f>[2]Fjärrvärmeproduktion!V180</f>
        <v>0</v>
      </c>
      <c r="M19" s="109">
        <f>[2]Fjärrvärmeproduktion!$W$183</f>
        <v>0</v>
      </c>
      <c r="N19" s="109"/>
      <c r="O19" s="109"/>
      <c r="P19" s="109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09">
        <f>[2]Fjärrvärmeproduktion!$N$186</f>
        <v>0</v>
      </c>
      <c r="C20" s="109"/>
      <c r="D20" s="109">
        <f>[2]Fjärrvärmeproduktion!$N$187</f>
        <v>0</v>
      </c>
      <c r="E20" s="109">
        <f>[2]Fjärrvärmeproduktion!$Q$188</f>
        <v>0</v>
      </c>
      <c r="F20" s="109">
        <f>[2]Fjärrvärmeproduktion!$N$189</f>
        <v>0</v>
      </c>
      <c r="G20" s="109">
        <f>[2]Fjärrvärmeproduktion!$R$190</f>
        <v>0</v>
      </c>
      <c r="H20" s="109">
        <f>[2]Fjärrvärmeproduktion!$S$191</f>
        <v>0</v>
      </c>
      <c r="I20" s="109">
        <f>[2]Fjärrvärmeproduktion!$N$192</f>
        <v>0</v>
      </c>
      <c r="J20" s="109">
        <f>[2]Fjärrvärmeproduktion!$T$190</f>
        <v>0</v>
      </c>
      <c r="K20" s="109">
        <f>[2]Fjärrvärmeproduktion!U188</f>
        <v>0</v>
      </c>
      <c r="L20" s="109">
        <f>[2]Fjärrvärmeproduktion!V188</f>
        <v>0</v>
      </c>
      <c r="M20" s="109">
        <f>[2]Fjärrvärmeproduktion!$W$191</f>
        <v>0</v>
      </c>
      <c r="N20" s="109"/>
      <c r="O20" s="109"/>
      <c r="P20" s="10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9">
        <f>[2]Fjärrvärmeproduktion!$N$194</f>
        <v>0</v>
      </c>
      <c r="C21" s="109"/>
      <c r="D21" s="109">
        <f>[2]Fjärrvärmeproduktion!$N$195</f>
        <v>0</v>
      </c>
      <c r="E21" s="109">
        <f>[2]Fjärrvärmeproduktion!$Q$196</f>
        <v>0</v>
      </c>
      <c r="F21" s="109">
        <f>[2]Fjärrvärmeproduktion!$N$197</f>
        <v>0</v>
      </c>
      <c r="G21" s="109">
        <f>[2]Fjärrvärmeproduktion!$R$198</f>
        <v>0</v>
      </c>
      <c r="H21" s="109">
        <f>[2]Fjärrvärmeproduktion!$S$199</f>
        <v>0</v>
      </c>
      <c r="I21" s="109">
        <f>[2]Fjärrvärmeproduktion!$N$200</f>
        <v>0</v>
      </c>
      <c r="J21" s="109">
        <f>[2]Fjärrvärmeproduktion!$T$198</f>
        <v>0</v>
      </c>
      <c r="K21" s="109">
        <f>[2]Fjärrvärmeproduktion!U196</f>
        <v>0</v>
      </c>
      <c r="L21" s="109">
        <f>[2]Fjärrvärmeproduktion!V196</f>
        <v>0</v>
      </c>
      <c r="M21" s="109">
        <f>[2]Fjärrvärmeproduktion!$W$199</f>
        <v>0</v>
      </c>
      <c r="N21" s="109"/>
      <c r="O21" s="109"/>
      <c r="P21" s="109">
        <f t="shared" si="2"/>
        <v>0</v>
      </c>
      <c r="Q21" s="4"/>
      <c r="R21" s="37"/>
      <c r="S21" s="37"/>
      <c r="T21" s="37"/>
    </row>
    <row r="22" spans="1:34" ht="15.6">
      <c r="A22" s="5" t="s">
        <v>22</v>
      </c>
      <c r="B22" s="109">
        <f>[2]Fjärrvärmeproduktion!$N$202</f>
        <v>0</v>
      </c>
      <c r="C22" s="109"/>
      <c r="D22" s="109">
        <f>[2]Fjärrvärmeproduktion!$N$203</f>
        <v>0</v>
      </c>
      <c r="E22" s="109">
        <f>[2]Fjärrvärmeproduktion!$Q$204</f>
        <v>0</v>
      </c>
      <c r="F22" s="109">
        <f>[2]Fjärrvärmeproduktion!$N$205</f>
        <v>0</v>
      </c>
      <c r="G22" s="109">
        <f>[2]Fjärrvärmeproduktion!$R$206</f>
        <v>0</v>
      </c>
      <c r="H22" s="109">
        <f>[2]Fjärrvärmeproduktion!$S$207</f>
        <v>0</v>
      </c>
      <c r="I22" s="109">
        <f>[2]Fjärrvärmeproduktion!$N$208</f>
        <v>0</v>
      </c>
      <c r="J22" s="109">
        <f>[2]Fjärrvärmeproduktion!$T$206</f>
        <v>0</v>
      </c>
      <c r="K22" s="109">
        <f>[2]Fjärrvärmeproduktion!U204</f>
        <v>0</v>
      </c>
      <c r="L22" s="109">
        <f>[2]Fjärrvärmeproduktion!V204</f>
        <v>0</v>
      </c>
      <c r="M22" s="109">
        <f>[2]Fjärrvärmeproduktion!$W$207</f>
        <v>0</v>
      </c>
      <c r="N22" s="109"/>
      <c r="O22" s="109"/>
      <c r="P22" s="109">
        <f t="shared" si="2"/>
        <v>0</v>
      </c>
      <c r="Q22" s="31"/>
      <c r="R22" s="43" t="s">
        <v>24</v>
      </c>
      <c r="S22" s="88" t="str">
        <f>ROUND(P43/1000,0) &amp;" GWh"</f>
        <v>281 GWh</v>
      </c>
      <c r="T22" s="38"/>
      <c r="U22" s="36"/>
    </row>
    <row r="23" spans="1:34" ht="15.6">
      <c r="A23" s="5" t="s">
        <v>23</v>
      </c>
      <c r="B23" s="109">
        <f>[2]Fjärrvärmeproduktion!$N$210</f>
        <v>0</v>
      </c>
      <c r="C23" s="109"/>
      <c r="D23" s="109">
        <f>[2]Fjärrvärmeproduktion!$N$211</f>
        <v>0</v>
      </c>
      <c r="E23" s="109">
        <f>[2]Fjärrvärmeproduktion!$Q$212</f>
        <v>0</v>
      </c>
      <c r="F23" s="109">
        <f>[2]Fjärrvärmeproduktion!$N$213</f>
        <v>0</v>
      </c>
      <c r="G23" s="109">
        <f>[2]Fjärrvärmeproduktion!$R$214</f>
        <v>0</v>
      </c>
      <c r="H23" s="109">
        <f>[2]Fjärrvärmeproduktion!$S$215</f>
        <v>0</v>
      </c>
      <c r="I23" s="109">
        <f>[2]Fjärrvärmeproduktion!$N$216</f>
        <v>0</v>
      </c>
      <c r="J23" s="109">
        <f>[2]Fjärrvärmeproduktion!$T$214</f>
        <v>0</v>
      </c>
      <c r="K23" s="109">
        <f>[2]Fjärrvärmeproduktion!U212</f>
        <v>0</v>
      </c>
      <c r="L23" s="109">
        <f>[2]Fjärrvärmeproduktion!V212</f>
        <v>0</v>
      </c>
      <c r="M23" s="109">
        <f>[2]Fjärrvärmeproduktion!$W$215</f>
        <v>0</v>
      </c>
      <c r="N23" s="109"/>
      <c r="O23" s="109"/>
      <c r="P23" s="109">
        <f t="shared" si="2"/>
        <v>0</v>
      </c>
      <c r="Q23" s="31"/>
      <c r="R23" s="41"/>
      <c r="S23" s="4"/>
      <c r="T23" s="39"/>
      <c r="U23" s="36"/>
    </row>
    <row r="24" spans="1:34" ht="15.6">
      <c r="A24" s="5" t="s">
        <v>14</v>
      </c>
      <c r="B24" s="109">
        <f>SUM(B18:B23)</f>
        <v>0</v>
      </c>
      <c r="C24" s="109">
        <f t="shared" ref="C24:O24" si="3">SUM(C18:C23)</f>
        <v>0</v>
      </c>
      <c r="D24" s="109">
        <f t="shared" si="3"/>
        <v>0</v>
      </c>
      <c r="E24" s="109">
        <f t="shared" si="3"/>
        <v>0</v>
      </c>
      <c r="F24" s="109">
        <f t="shared" si="3"/>
        <v>0</v>
      </c>
      <c r="G24" s="109">
        <f t="shared" si="3"/>
        <v>0</v>
      </c>
      <c r="H24" s="109">
        <f t="shared" si="3"/>
        <v>0</v>
      </c>
      <c r="I24" s="109">
        <f t="shared" si="3"/>
        <v>0</v>
      </c>
      <c r="J24" s="109">
        <f t="shared" si="3"/>
        <v>0</v>
      </c>
      <c r="K24" s="109">
        <f t="shared" si="3"/>
        <v>0</v>
      </c>
      <c r="L24" s="109">
        <f t="shared" si="3"/>
        <v>0</v>
      </c>
      <c r="M24" s="109">
        <f t="shared" si="3"/>
        <v>0</v>
      </c>
      <c r="N24" s="109">
        <f t="shared" si="3"/>
        <v>0</v>
      </c>
      <c r="O24" s="109">
        <f t="shared" si="3"/>
        <v>0</v>
      </c>
      <c r="P24" s="109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6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1"/>
      <c r="R25" s="85" t="str">
        <f>C30</f>
        <v>El</v>
      </c>
      <c r="S25" s="61" t="str">
        <f>ROUND(C43/1000,0) &amp;" GWh"</f>
        <v>114 GWh</v>
      </c>
      <c r="T25" s="42">
        <f>C$44</f>
        <v>0.40696242130302379</v>
      </c>
      <c r="U25" s="36"/>
    </row>
    <row r="26" spans="1:34" ht="15.6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1"/>
      <c r="R26" s="86" t="str">
        <f>D30</f>
        <v>Oljeprodukter</v>
      </c>
      <c r="S26" s="61" t="str">
        <f>ROUND(D43/1000,0) &amp;" GWh"</f>
        <v>152 GWh</v>
      </c>
      <c r="T26" s="42">
        <f>D$44</f>
        <v>0.54036380625463987</v>
      </c>
      <c r="U26" s="36"/>
    </row>
    <row r="27" spans="1:34" ht="15.6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1"/>
      <c r="R27" s="86" t="str">
        <f>E30</f>
        <v>Kol och koks</v>
      </c>
      <c r="S27" s="61" t="str">
        <f>ROUND(E43/1000,0) &amp;" GWh"</f>
        <v>0 GWh</v>
      </c>
      <c r="T27" s="42">
        <f>E$44</f>
        <v>0</v>
      </c>
      <c r="U27" s="36"/>
    </row>
    <row r="28" spans="1:34" ht="18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1"/>
      <c r="R28" s="86" t="str">
        <f>F30</f>
        <v>Gasol/naturgas</v>
      </c>
      <c r="S28" s="61" t="str">
        <f>ROUND(F43/1000,0) &amp;" GWh"</f>
        <v>0 GWh</v>
      </c>
      <c r="T28" s="42">
        <f>F$44</f>
        <v>1.4217902002115196E-5</v>
      </c>
      <c r="U28" s="36"/>
    </row>
    <row r="29" spans="1:34" ht="15.6">
      <c r="A29" s="79" t="str">
        <f>A2</f>
        <v>1407 Öckerö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1"/>
      <c r="R29" s="86" t="str">
        <f>G30</f>
        <v>Biodrivmedel</v>
      </c>
      <c r="S29" s="61" t="str">
        <f>ROUND(G43/1000,0) &amp;" GWh"</f>
        <v>8 GWh</v>
      </c>
      <c r="T29" s="42">
        <f>G$44</f>
        <v>2.7415669535578627E-2</v>
      </c>
      <c r="U29" s="36"/>
    </row>
    <row r="30" spans="1:34" ht="28.8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68</v>
      </c>
      <c r="N30" s="54" t="s">
        <v>75</v>
      </c>
      <c r="O30" s="55" t="s">
        <v>72</v>
      </c>
      <c r="P30" s="57" t="s">
        <v>29</v>
      </c>
      <c r="Q30" s="31"/>
      <c r="R30" s="85" t="str">
        <f>H30</f>
        <v>Biobränslen</v>
      </c>
      <c r="S30" s="61" t="str">
        <f>ROUND(H43/1000,0) &amp;" GWh"</f>
        <v>7 GWh</v>
      </c>
      <c r="T30" s="42">
        <f>H$44</f>
        <v>2.524388500475553E-2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126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1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6">
      <c r="A32" s="5" t="s">
        <v>30</v>
      </c>
      <c r="B32" s="109">
        <f>[2]Slutanvändning!$N$251</f>
        <v>0</v>
      </c>
      <c r="C32" s="109">
        <f>[2]Slutanvändning!$N$252</f>
        <v>0</v>
      </c>
      <c r="D32" s="129">
        <f>[2]Slutanvändning!$N$245</f>
        <v>0</v>
      </c>
      <c r="E32" s="109">
        <f>[2]Slutanvändning!$Q$246</f>
        <v>0</v>
      </c>
      <c r="F32" s="129">
        <f>[2]Slutanvändning!$N$247</f>
        <v>0</v>
      </c>
      <c r="G32" s="109">
        <f>[2]Slutanvändning!$N$248</f>
        <v>0</v>
      </c>
      <c r="H32" s="109">
        <f>[2]Slutanvändning!$N$249</f>
        <v>0</v>
      </c>
      <c r="I32" s="109">
        <f>[2]Slutanvändning!$N$250</f>
        <v>0</v>
      </c>
      <c r="J32" s="109">
        <v>0</v>
      </c>
      <c r="K32" s="109">
        <f>[2]Slutanvändning!T246</f>
        <v>0</v>
      </c>
      <c r="L32" s="109">
        <f>[2]Slutanvändning!U246</f>
        <v>0</v>
      </c>
      <c r="M32" s="109"/>
      <c r="N32" s="109">
        <v>0</v>
      </c>
      <c r="O32" s="109">
        <v>0</v>
      </c>
      <c r="P32" s="109">
        <f t="shared" ref="P32:P38" si="4">SUM(B32:N32)</f>
        <v>0</v>
      </c>
      <c r="Q32" s="33"/>
      <c r="R32" s="86" t="str">
        <f>J30</f>
        <v>Avlutar</v>
      </c>
      <c r="S32" s="61" t="str">
        <f>ROUND(J43/1000,0) &amp;" GWh"</f>
        <v>0 GWh</v>
      </c>
      <c r="T32" s="42">
        <f>J$44</f>
        <v>0</v>
      </c>
      <c r="U32" s="36"/>
    </row>
    <row r="33" spans="1:47" ht="15.6">
      <c r="A33" s="5" t="s">
        <v>33</v>
      </c>
      <c r="B33" s="109">
        <f>[2]Slutanvändning!$N$260</f>
        <v>0</v>
      </c>
      <c r="C33" s="109">
        <f>[2]Slutanvändning!$N$261</f>
        <v>6981</v>
      </c>
      <c r="D33" s="118">
        <f>[2]Slutanvändning!$N$254</f>
        <v>456.5</v>
      </c>
      <c r="E33" s="109">
        <f>[2]Slutanvändning!$Q$255</f>
        <v>0</v>
      </c>
      <c r="F33" s="118">
        <f>[2]Slutanvändning!$N$256</f>
        <v>4</v>
      </c>
      <c r="G33" s="109">
        <f>[2]Slutanvändning!$N$257</f>
        <v>0</v>
      </c>
      <c r="H33" s="109">
        <f>[2]Slutanvändning!$N$258</f>
        <v>0</v>
      </c>
      <c r="I33" s="109">
        <f>[2]Slutanvändning!$N$259</f>
        <v>0</v>
      </c>
      <c r="J33" s="109">
        <v>0</v>
      </c>
      <c r="K33" s="109">
        <f>[2]Slutanvändning!T255</f>
        <v>0</v>
      </c>
      <c r="L33" s="109">
        <f>[2]Slutanvändning!U255</f>
        <v>0</v>
      </c>
      <c r="M33" s="109"/>
      <c r="N33" s="109">
        <v>0</v>
      </c>
      <c r="O33" s="109">
        <v>0</v>
      </c>
      <c r="P33" s="142">
        <f t="shared" si="4"/>
        <v>7441.5</v>
      </c>
      <c r="Q33" s="33"/>
      <c r="R33" s="85" t="str">
        <f>K30</f>
        <v>Torv</v>
      </c>
      <c r="S33" s="61" t="str">
        <f>ROUND(K43/1000,0) &amp;" GWh"</f>
        <v>0 GWh</v>
      </c>
      <c r="T33" s="42">
        <f>K$44</f>
        <v>0</v>
      </c>
      <c r="U33" s="36"/>
    </row>
    <row r="34" spans="1:47" ht="15.6">
      <c r="A34" s="5" t="s">
        <v>34</v>
      </c>
      <c r="B34" s="109">
        <f>[2]Slutanvändning!$N$269</f>
        <v>0</v>
      </c>
      <c r="C34" s="109">
        <f>[2]Slutanvändning!$N$270</f>
        <v>7087</v>
      </c>
      <c r="D34" s="129">
        <f>[2]Slutanvändning!$N$263</f>
        <v>32051</v>
      </c>
      <c r="E34" s="109">
        <f>[2]Slutanvändning!$Q$264</f>
        <v>0</v>
      </c>
      <c r="F34" s="129">
        <f>[2]Slutanvändning!$N$265</f>
        <v>0</v>
      </c>
      <c r="G34" s="109">
        <f>[2]Slutanvändning!$N$266</f>
        <v>0</v>
      </c>
      <c r="H34" s="109">
        <f>[2]Slutanvändning!$N$267</f>
        <v>0</v>
      </c>
      <c r="I34" s="109">
        <f>[2]Slutanvändning!$N$268</f>
        <v>0</v>
      </c>
      <c r="J34" s="109">
        <v>0</v>
      </c>
      <c r="K34" s="109">
        <f>[2]Slutanvändning!T264</f>
        <v>0</v>
      </c>
      <c r="L34" s="109">
        <f>[2]Slutanvändning!U264</f>
        <v>0</v>
      </c>
      <c r="M34" s="109"/>
      <c r="N34" s="109">
        <v>0</v>
      </c>
      <c r="O34" s="109">
        <v>0</v>
      </c>
      <c r="P34" s="109">
        <f t="shared" si="4"/>
        <v>39138</v>
      </c>
      <c r="Q34" s="33"/>
      <c r="R34" s="86" t="str">
        <f>L30</f>
        <v>Avfall</v>
      </c>
      <c r="S34" s="61" t="str">
        <f>ROUND(L43/1000,0) &amp;" GWh"</f>
        <v>0 GWh</v>
      </c>
      <c r="T34" s="42">
        <f>L$44</f>
        <v>0</v>
      </c>
      <c r="U34" s="36"/>
      <c r="V34" s="8"/>
      <c r="W34" s="59"/>
    </row>
    <row r="35" spans="1:47" ht="15.6">
      <c r="A35" s="5" t="s">
        <v>35</v>
      </c>
      <c r="B35" s="109">
        <f>[2]Slutanvändning!$N$278</f>
        <v>0</v>
      </c>
      <c r="C35" s="109">
        <f>[2]Slutanvändning!$N$279</f>
        <v>0</v>
      </c>
      <c r="D35" s="129">
        <f>[2]Slutanvändning!$N$272</f>
        <v>38423</v>
      </c>
      <c r="E35" s="109">
        <f>[2]Slutanvändning!$Q$273</f>
        <v>0</v>
      </c>
      <c r="F35" s="129">
        <f>[2]Slutanvändning!$N$274</f>
        <v>0</v>
      </c>
      <c r="G35" s="109">
        <f>[2]Slutanvändning!$N$275</f>
        <v>7713</v>
      </c>
      <c r="H35" s="109">
        <f>[2]Slutanvändning!$N$276</f>
        <v>0</v>
      </c>
      <c r="I35" s="109">
        <f>[2]Slutanvändning!$N$277</f>
        <v>0</v>
      </c>
      <c r="J35" s="109">
        <v>0</v>
      </c>
      <c r="K35" s="109">
        <f>[2]Slutanvändning!T273</f>
        <v>0</v>
      </c>
      <c r="L35" s="109">
        <f>[2]Slutanvändning!U273</f>
        <v>0</v>
      </c>
      <c r="M35" s="109"/>
      <c r="N35" s="109">
        <v>0</v>
      </c>
      <c r="O35" s="109">
        <v>0</v>
      </c>
      <c r="P35" s="109">
        <f>SUM(B35:N35)</f>
        <v>46136</v>
      </c>
      <c r="Q35" s="33"/>
      <c r="R35" s="85" t="str">
        <f>M30</f>
        <v>Övrigt</v>
      </c>
      <c r="S35" s="61" t="str">
        <f>ROUND(M43/1000,0) &amp;" GWh"</f>
        <v>0 GWh</v>
      </c>
      <c r="T35" s="42">
        <f>M$44</f>
        <v>0</v>
      </c>
      <c r="U35" s="36"/>
    </row>
    <row r="36" spans="1:47" ht="15.6">
      <c r="A36" s="5" t="s">
        <v>36</v>
      </c>
      <c r="B36" s="109">
        <f>[2]Slutanvändning!$N$287</f>
        <v>0</v>
      </c>
      <c r="C36" s="109">
        <f>[2]Slutanvändning!$N$288</f>
        <v>19924</v>
      </c>
      <c r="D36" s="129">
        <f>[2]Slutanvändning!$N$281</f>
        <v>81093</v>
      </c>
      <c r="E36" s="109">
        <f>[2]Slutanvändning!$Q$282</f>
        <v>0</v>
      </c>
      <c r="F36" s="129">
        <f>[2]Slutanvändning!$N$283</f>
        <v>0</v>
      </c>
      <c r="G36" s="109">
        <f>[2]Slutanvändning!$N$284</f>
        <v>0</v>
      </c>
      <c r="H36" s="109">
        <f>[2]Slutanvändning!$N$285</f>
        <v>0</v>
      </c>
      <c r="I36" s="109">
        <f>[2]Slutanvändning!$N$286</f>
        <v>0</v>
      </c>
      <c r="J36" s="109">
        <v>0</v>
      </c>
      <c r="K36" s="109">
        <f>[2]Slutanvändning!T282</f>
        <v>0</v>
      </c>
      <c r="L36" s="109">
        <f>[2]Slutanvändning!U282</f>
        <v>0</v>
      </c>
      <c r="M36" s="109"/>
      <c r="N36" s="109">
        <v>0</v>
      </c>
      <c r="O36" s="109">
        <v>0</v>
      </c>
      <c r="P36" s="109">
        <f t="shared" si="4"/>
        <v>101017</v>
      </c>
      <c r="Q36" s="33"/>
      <c r="R36" s="85" t="str">
        <f>N30</f>
        <v>Bränngas+övrig gas</v>
      </c>
      <c r="S36" s="61" t="str">
        <f>ROUND(N43/1000,0) &amp;" GWh"</f>
        <v>0 GWh</v>
      </c>
      <c r="T36" s="42">
        <f>N$44</f>
        <v>0</v>
      </c>
      <c r="U36" s="36"/>
    </row>
    <row r="37" spans="1:47" ht="15.6">
      <c r="A37" s="5" t="s">
        <v>37</v>
      </c>
      <c r="B37" s="109">
        <f>[2]Slutanvändning!$N$296</f>
        <v>0</v>
      </c>
      <c r="C37" s="109">
        <f>[2]Slutanvändning!$N$297</f>
        <v>66052</v>
      </c>
      <c r="D37" s="129">
        <f>[2]Slutanvändning!$N$290</f>
        <v>0</v>
      </c>
      <c r="E37" s="109">
        <f>[2]Slutanvändning!$Q$291</f>
        <v>0</v>
      </c>
      <c r="F37" s="129">
        <f>[2]Slutanvändning!$N$292</f>
        <v>0</v>
      </c>
      <c r="G37" s="109">
        <f>[2]Slutanvändning!$N$293</f>
        <v>0</v>
      </c>
      <c r="H37" s="109">
        <f>[2]Slutanvändning!$N$294</f>
        <v>7102</v>
      </c>
      <c r="I37" s="109">
        <f>[2]Slutanvändning!$N$295</f>
        <v>0</v>
      </c>
      <c r="J37" s="109">
        <v>0</v>
      </c>
      <c r="K37" s="109">
        <f>[2]Slutanvändning!T291</f>
        <v>0</v>
      </c>
      <c r="L37" s="109">
        <f>[2]Slutanvändning!U291</f>
        <v>0</v>
      </c>
      <c r="M37" s="109"/>
      <c r="N37" s="109">
        <v>0</v>
      </c>
      <c r="O37" s="109">
        <v>0</v>
      </c>
      <c r="P37" s="109">
        <f t="shared" si="4"/>
        <v>73154</v>
      </c>
      <c r="Q37" s="33"/>
      <c r="R37" s="86" t="str">
        <f>O30</f>
        <v>Ånga</v>
      </c>
      <c r="S37" s="61" t="str">
        <f>ROUND(O43/1000,0) &amp;" GWh"</f>
        <v>0 GWh</v>
      </c>
      <c r="T37" s="42">
        <f>O$44</f>
        <v>0</v>
      </c>
      <c r="U37" s="36"/>
    </row>
    <row r="38" spans="1:47" ht="15.6">
      <c r="A38" s="5" t="s">
        <v>38</v>
      </c>
      <c r="B38" s="109">
        <f>[2]Slutanvändning!$N$305</f>
        <v>0</v>
      </c>
      <c r="C38" s="109">
        <f>[2]Slutanvändning!$N$306</f>
        <v>5968</v>
      </c>
      <c r="D38" s="129">
        <f>[2]Slutanvändning!$N$299</f>
        <v>0</v>
      </c>
      <c r="E38" s="109">
        <f>[2]Slutanvändning!$Q$300</f>
        <v>0</v>
      </c>
      <c r="F38" s="129">
        <f>[2]Slutanvändning!$N$301</f>
        <v>0</v>
      </c>
      <c r="G38" s="109">
        <f>[2]Slutanvändning!$N$302</f>
        <v>0</v>
      </c>
      <c r="H38" s="109">
        <f>[2]Slutanvändning!$N$303</f>
        <v>0</v>
      </c>
      <c r="I38" s="109">
        <f>[2]Slutanvändning!$N$304</f>
        <v>0</v>
      </c>
      <c r="J38" s="109">
        <v>0</v>
      </c>
      <c r="K38" s="109">
        <f>[2]Slutanvändning!T300</f>
        <v>0</v>
      </c>
      <c r="L38" s="109">
        <f>[2]Slutanvändning!U300</f>
        <v>0</v>
      </c>
      <c r="M38" s="109"/>
      <c r="N38" s="109">
        <v>0</v>
      </c>
      <c r="O38" s="109">
        <v>0</v>
      </c>
      <c r="P38" s="109">
        <f t="shared" si="4"/>
        <v>5968</v>
      </c>
      <c r="Q38" s="33"/>
      <c r="R38" s="44"/>
      <c r="S38" s="94" t="str">
        <f>ROUND(B43/1000,0) &amp;" GWh"</f>
        <v>0 GWh</v>
      </c>
      <c r="T38" s="40"/>
      <c r="U38" s="36"/>
    </row>
    <row r="39" spans="1:47" ht="15.6">
      <c r="A39" s="5" t="s">
        <v>39</v>
      </c>
      <c r="B39" s="109">
        <f>[2]Slutanvändning!$N$314</f>
        <v>0</v>
      </c>
      <c r="C39" s="109">
        <f>[2]Slutanvändning!$N$315</f>
        <v>0</v>
      </c>
      <c r="D39" s="129">
        <f>[2]Slutanvändning!$N$308</f>
        <v>0</v>
      </c>
      <c r="E39" s="109">
        <f>[2]Slutanvändning!$Q$309</f>
        <v>0</v>
      </c>
      <c r="F39" s="129">
        <f>[2]Slutanvändning!$N$310</f>
        <v>0</v>
      </c>
      <c r="G39" s="109">
        <f>[2]Slutanvändning!$N$311</f>
        <v>0</v>
      </c>
      <c r="H39" s="109">
        <f>[2]Slutanvändning!$N$312</f>
        <v>0</v>
      </c>
      <c r="I39" s="109">
        <f>[2]Slutanvändning!$N$313</f>
        <v>0</v>
      </c>
      <c r="J39" s="109">
        <v>0</v>
      </c>
      <c r="K39" s="109">
        <f>[2]Slutanvändning!T309</f>
        <v>0</v>
      </c>
      <c r="L39" s="109">
        <f>[2]Slutanvändning!U309</f>
        <v>0</v>
      </c>
      <c r="M39" s="109"/>
      <c r="N39" s="109">
        <v>0</v>
      </c>
      <c r="O39" s="109">
        <v>0</v>
      </c>
      <c r="P39" s="109">
        <f>SUM(B39:N39)</f>
        <v>0</v>
      </c>
      <c r="Q39" s="33"/>
      <c r="R39" s="41"/>
      <c r="S39" s="10"/>
      <c r="T39" s="64"/>
    </row>
    <row r="40" spans="1:47" ht="15.6">
      <c r="A40" s="5" t="s">
        <v>14</v>
      </c>
      <c r="B40" s="109">
        <f>SUM(B32:B39)</f>
        <v>0</v>
      </c>
      <c r="C40" s="109">
        <f t="shared" ref="C40:O40" si="5">SUM(C32:C39)</f>
        <v>106012</v>
      </c>
      <c r="D40" s="142">
        <f t="shared" si="5"/>
        <v>152023.5</v>
      </c>
      <c r="E40" s="109">
        <f t="shared" si="5"/>
        <v>0</v>
      </c>
      <c r="F40" s="142">
        <f>SUM(F32:F39)</f>
        <v>4</v>
      </c>
      <c r="G40" s="109">
        <f t="shared" si="5"/>
        <v>7713</v>
      </c>
      <c r="H40" s="109">
        <f t="shared" si="5"/>
        <v>7102</v>
      </c>
      <c r="I40" s="109">
        <f t="shared" si="5"/>
        <v>0</v>
      </c>
      <c r="J40" s="109">
        <f t="shared" si="5"/>
        <v>0</v>
      </c>
      <c r="K40" s="109">
        <f t="shared" si="5"/>
        <v>0</v>
      </c>
      <c r="L40" s="109">
        <f t="shared" si="5"/>
        <v>0</v>
      </c>
      <c r="M40" s="109">
        <f t="shared" si="5"/>
        <v>0</v>
      </c>
      <c r="N40" s="109">
        <f t="shared" si="5"/>
        <v>0</v>
      </c>
      <c r="O40" s="109">
        <f t="shared" si="5"/>
        <v>0</v>
      </c>
      <c r="P40" s="142">
        <f>SUM(B40:N40)</f>
        <v>272854.5</v>
      </c>
      <c r="Q40" s="33"/>
      <c r="R40" s="41"/>
      <c r="S40" s="10" t="s">
        <v>25</v>
      </c>
      <c r="T40" s="64" t="s">
        <v>26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40</v>
      </c>
      <c r="S41" s="65" t="str">
        <f>ROUND((B46+C46)/1000,0) &amp;" GWh"</f>
        <v>8 GWh</v>
      </c>
      <c r="T41" s="64"/>
    </row>
    <row r="42" spans="1:47">
      <c r="A42" s="46" t="s">
        <v>43</v>
      </c>
      <c r="B42" s="113">
        <f>B39+B38+B37</f>
        <v>0</v>
      </c>
      <c r="C42" s="113">
        <f>C39+C38+C37</f>
        <v>72020</v>
      </c>
      <c r="D42" s="113">
        <f>D39+D38+D37</f>
        <v>0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7102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79122</v>
      </c>
      <c r="Q42" s="34"/>
      <c r="R42" s="41" t="s">
        <v>41</v>
      </c>
      <c r="S42" s="11" t="str">
        <f>ROUND(P42/1000,0) &amp;" GWh"</f>
        <v>79 GWh</v>
      </c>
      <c r="T42" s="42">
        <f>P42/P40</f>
        <v>0.28997872492482257</v>
      </c>
    </row>
    <row r="43" spans="1:47">
      <c r="A43" s="47" t="s">
        <v>45</v>
      </c>
      <c r="B43" s="115"/>
      <c r="C43" s="116">
        <f>C40+C24-C7+C46</f>
        <v>114492.96</v>
      </c>
      <c r="D43" s="116">
        <f t="shared" ref="D43:O43" si="7">D11+D24+D40</f>
        <v>152023.5</v>
      </c>
      <c r="E43" s="116">
        <f t="shared" si="7"/>
        <v>0</v>
      </c>
      <c r="F43" s="116">
        <f t="shared" si="7"/>
        <v>4</v>
      </c>
      <c r="G43" s="116">
        <f t="shared" si="7"/>
        <v>7713</v>
      </c>
      <c r="H43" s="116">
        <f t="shared" si="7"/>
        <v>7102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281335.46000000002</v>
      </c>
      <c r="Q43" s="34"/>
      <c r="R43" s="41" t="s">
        <v>42</v>
      </c>
      <c r="S43" s="11" t="str">
        <f>ROUND(P36/1000,0) &amp;" GWh"</f>
        <v>101 GWh</v>
      </c>
      <c r="T43" s="63">
        <f>P36/P40</f>
        <v>0.3702229576569197</v>
      </c>
    </row>
    <row r="44" spans="1:47">
      <c r="A44" s="47" t="s">
        <v>46</v>
      </c>
      <c r="B44" s="97"/>
      <c r="C44" s="104">
        <f>C43/$P$43</f>
        <v>0.40696242130302379</v>
      </c>
      <c r="D44" s="104">
        <f t="shared" ref="D44:P44" si="8">D43/$P$43</f>
        <v>0.54036380625463987</v>
      </c>
      <c r="E44" s="104">
        <f t="shared" si="8"/>
        <v>0</v>
      </c>
      <c r="F44" s="104">
        <f t="shared" si="8"/>
        <v>1.4217902002115196E-5</v>
      </c>
      <c r="G44" s="104">
        <f t="shared" si="8"/>
        <v>2.7415669535578627E-2</v>
      </c>
      <c r="H44" s="104">
        <f t="shared" si="8"/>
        <v>2.524388500475553E-2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 t="shared" si="8"/>
        <v>0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1</v>
      </c>
      <c r="Q44" s="34"/>
      <c r="R44" s="41" t="s">
        <v>44</v>
      </c>
      <c r="S44" s="11" t="str">
        <f>ROUND(P34/1000,0) &amp;" GWh"</f>
        <v>39 GWh</v>
      </c>
      <c r="T44" s="42">
        <f>P34/P40</f>
        <v>0.14343908566653657</v>
      </c>
      <c r="U44" s="36"/>
    </row>
    <row r="45" spans="1:47">
      <c r="A45" s="48"/>
      <c r="B45" s="129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ROUND(P32/1000,0) &amp;" GWh"</f>
        <v>0 GWh</v>
      </c>
      <c r="T45" s="42">
        <f>P32/P40</f>
        <v>0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8480.9600000000009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ROUND(P33/1000,0) &amp;" GWh"</f>
        <v>7 GWh</v>
      </c>
      <c r="T46" s="63">
        <f>P33/P40</f>
        <v>2.7272777249413148E-2</v>
      </c>
      <c r="U46" s="36"/>
    </row>
    <row r="47" spans="1:47">
      <c r="A47" s="48" t="s">
        <v>51</v>
      </c>
      <c r="B47" s="71" t="e">
        <f>B46/B24</f>
        <v>#DIV/0!</v>
      </c>
      <c r="C47" s="71">
        <f>C46/(C40+C24)</f>
        <v>8.0000000000000016E-2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ROUND(P35/1000,0) &amp;" GWh"</f>
        <v>46 GWh</v>
      </c>
      <c r="T47" s="63">
        <f>P35/P40</f>
        <v>0.169086454502308</v>
      </c>
    </row>
    <row r="48" spans="1:47" ht="1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11" t="str">
        <f>ROUND(P40/1000,0) &amp;" GWh"</f>
        <v>273 GWh</v>
      </c>
      <c r="T48" s="7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6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6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6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6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6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6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6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6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6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6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6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6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6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6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6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E536CF-40EF-4621-B47D-A31E69443DA1}"/>
</file>

<file path=customXml/itemProps2.xml><?xml version="1.0" encoding="utf-8"?>
<ds:datastoreItem xmlns:ds="http://schemas.openxmlformats.org/officeDocument/2006/customXml" ds:itemID="{25AA97BB-31D2-41B4-AF2C-8725E1301211}"/>
</file>

<file path=customXml/itemProps3.xml><?xml version="1.0" encoding="utf-8"?>
<ds:datastoreItem xmlns:ds="http://schemas.openxmlformats.org/officeDocument/2006/customXml" ds:itemID="{26775692-EEB9-457C-9F41-4018AE6E29BE}"/>
</file>

<file path=customXml/itemProps4.xml><?xml version="1.0" encoding="utf-8"?>
<ds:datastoreItem xmlns:ds="http://schemas.openxmlformats.org/officeDocument/2006/customXml" ds:itemID="{70738083-536C-48E5-B091-E0B18A553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INSTRUKTIONER</vt:lpstr>
      <vt:lpstr>FV imp-exp</vt:lpstr>
      <vt:lpstr>Vgötalands län</vt:lpstr>
      <vt:lpstr>Ale</vt:lpstr>
      <vt:lpstr>Alingsås</vt:lpstr>
      <vt:lpstr>Bengtsfors</vt:lpstr>
      <vt:lpstr>Bollebygd</vt:lpstr>
      <vt:lpstr>Borås</vt:lpstr>
      <vt:lpstr>Dals-Ed</vt:lpstr>
      <vt:lpstr>Essunga</vt:lpstr>
      <vt:lpstr>Falköping</vt:lpstr>
      <vt:lpstr>Färgelanda</vt:lpstr>
      <vt:lpstr>Grästorp</vt:lpstr>
      <vt:lpstr>Gullspång</vt:lpstr>
      <vt:lpstr>Göteborg</vt:lpstr>
      <vt:lpstr>Götene</vt:lpstr>
      <vt:lpstr>Herrljunga</vt:lpstr>
      <vt:lpstr>Hjo</vt:lpstr>
      <vt:lpstr>Härryda</vt:lpstr>
      <vt:lpstr>Karlsborg</vt:lpstr>
      <vt:lpstr>Kungälv</vt:lpstr>
      <vt:lpstr>Lerum</vt:lpstr>
      <vt:lpstr>Lidköping</vt:lpstr>
      <vt:lpstr>Lilla Edet</vt:lpstr>
      <vt:lpstr>Lysekil</vt:lpstr>
      <vt:lpstr>Mariestad</vt:lpstr>
      <vt:lpstr>Mark</vt:lpstr>
      <vt:lpstr>Mellerud</vt:lpstr>
      <vt:lpstr>Munkedal</vt:lpstr>
      <vt:lpstr>Mölndal</vt:lpstr>
      <vt:lpstr>Orust</vt:lpstr>
      <vt:lpstr>Partille</vt:lpstr>
      <vt:lpstr>Skara</vt:lpstr>
      <vt:lpstr>Skövde</vt:lpstr>
      <vt:lpstr>Sotenäs</vt:lpstr>
      <vt:lpstr>Stenungsund</vt:lpstr>
      <vt:lpstr>Strömstad</vt:lpstr>
      <vt:lpstr>Svenljunga</vt:lpstr>
      <vt:lpstr>Tanum</vt:lpstr>
      <vt:lpstr>Tibro</vt:lpstr>
      <vt:lpstr>Tidaholm</vt:lpstr>
      <vt:lpstr>Tjörn</vt:lpstr>
      <vt:lpstr>Tranemo</vt:lpstr>
      <vt:lpstr>Trollhättan</vt:lpstr>
      <vt:lpstr>Töreboda</vt:lpstr>
      <vt:lpstr>Uddevalla</vt:lpstr>
      <vt:lpstr>Ulricehamn</vt:lpstr>
      <vt:lpstr>Vara</vt:lpstr>
      <vt:lpstr>Vårgårda</vt:lpstr>
      <vt:lpstr>Vänersborg</vt:lpstr>
      <vt:lpstr>Åmål</vt:lpstr>
      <vt:lpstr>Öckerö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2019-11-22T11:44:01Z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